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sarelk\Documents\משרד המדע\סוכנות החלל\אתר הסוכנות\"/>
    </mc:Choice>
  </mc:AlternateContent>
  <bookViews>
    <workbookView xWindow="0" yWindow="0" windowWidth="19428" windowHeight="9216"/>
  </bookViews>
  <sheets>
    <sheet name="תנאי סף" sheetId="1" r:id="rId1"/>
    <sheet name="איכות" sheetId="2" r:id="rId2"/>
    <sheet name="ראיון" sheetId="12" r:id="rId3"/>
  </sheets>
  <definedNames>
    <definedName name="_Ref299615356" localSheetId="0">'תנאי סף'!$C$27</definedName>
    <definedName name="_Ref312343192" localSheetId="0">'תנאי סף'!#REF!</definedName>
    <definedName name="_Ref373430807" localSheetId="0">'תנאי סף'!#REF!</definedName>
    <definedName name="_Ref381015046" localSheetId="0">'תנאי סף'!#REF!</definedName>
    <definedName name="_Ref381020389" localSheetId="0">'תנאי סף'!$C$34</definedName>
    <definedName name="_Ref395437155" localSheetId="0">'תנאי סף'!$C$19</definedName>
    <definedName name="_Ref404259197" localSheetId="0">'תנאי סף'!$C$20</definedName>
    <definedName name="_Ref476044578" localSheetId="0">'תנאי סף'!$C$17</definedName>
    <definedName name="_Ref484943746" localSheetId="0">'תנאי סף'!$C$16</definedName>
    <definedName name="_Ref535161705" localSheetId="0">'תנאי סף'!$C$19</definedName>
    <definedName name="_Ref535329957" localSheetId="2">ראיון!#REF!</definedName>
    <definedName name="_xlnm.Print_Area" localSheetId="0">'תנאי סף'!$A$1:$G$44</definedName>
  </definedNames>
  <calcPr calcId="152511"/>
</workbook>
</file>

<file path=xl/calcChain.xml><?xml version="1.0" encoding="utf-8"?>
<calcChain xmlns="http://schemas.openxmlformats.org/spreadsheetml/2006/main">
  <c r="M11" i="2" l="1"/>
  <c r="K11" i="2"/>
  <c r="I11" i="2"/>
  <c r="G11" i="2"/>
  <c r="L13" i="2"/>
  <c r="I9" i="12" l="1"/>
  <c r="G9" i="12"/>
  <c r="E9" i="12"/>
  <c r="C9" i="12"/>
  <c r="B9" i="12"/>
  <c r="I9" i="2" l="1"/>
  <c r="I7" i="2"/>
  <c r="K7" i="2"/>
  <c r="K9" i="2"/>
  <c r="M7" i="2"/>
  <c r="M9" i="2"/>
  <c r="G9" i="2"/>
  <c r="G7" i="2"/>
  <c r="M12" i="2" l="1"/>
  <c r="K12" i="2"/>
  <c r="I12" i="2"/>
  <c r="G12" i="2"/>
  <c r="I2" i="12"/>
  <c r="G2" i="12"/>
  <c r="E2" i="12"/>
  <c r="C2" i="12"/>
  <c r="I1" i="12"/>
  <c r="G1" i="12"/>
  <c r="E1" i="12"/>
  <c r="C1" i="12"/>
  <c r="H13" i="2" l="1"/>
  <c r="J13" i="2"/>
  <c r="G43" i="1"/>
  <c r="F43" i="1"/>
  <c r="E43" i="1"/>
  <c r="D43" i="1"/>
  <c r="G15" i="1"/>
  <c r="F15" i="1"/>
  <c r="E15" i="1"/>
  <c r="D15" i="1"/>
  <c r="G9" i="1"/>
  <c r="F9" i="1"/>
  <c r="E9" i="1"/>
  <c r="D9" i="1"/>
  <c r="L1" i="2" l="1"/>
  <c r="J1" i="2"/>
  <c r="H1" i="2"/>
  <c r="F1" i="2"/>
  <c r="D21" i="1"/>
  <c r="E21" i="1"/>
  <c r="F21" i="1"/>
  <c r="F44" i="1" s="1"/>
  <c r="E44" i="1" l="1"/>
  <c r="D44" i="1"/>
  <c r="G21" i="1"/>
  <c r="G44" i="1" s="1"/>
  <c r="F13" i="2" l="1"/>
  <c r="F14" i="2" s="1"/>
  <c r="E13" i="2" l="1"/>
  <c r="L2" i="2" l="1"/>
  <c r="L14" i="2" l="1"/>
  <c r="J14" i="2" l="1"/>
  <c r="H14" i="2"/>
  <c r="J2" i="2" l="1"/>
  <c r="H2" i="2"/>
  <c r="F2" i="2" l="1"/>
</calcChain>
</file>

<file path=xl/sharedStrings.xml><?xml version="1.0" encoding="utf-8"?>
<sst xmlns="http://schemas.openxmlformats.org/spreadsheetml/2006/main" count="116" uniqueCount="96">
  <si>
    <t>שם המציע:</t>
  </si>
  <si>
    <t>שם איש הקשר:</t>
  </si>
  <si>
    <t>טלפון:</t>
  </si>
  <si>
    <t>מס' סעיף</t>
  </si>
  <si>
    <t>תנאי סף מנהליים</t>
  </si>
  <si>
    <t>תנאי סף מקצועיים</t>
  </si>
  <si>
    <t>הנבדק</t>
  </si>
  <si>
    <t>המציע</t>
  </si>
  <si>
    <t>ניקוד</t>
  </si>
  <si>
    <t>סף איכות:</t>
  </si>
  <si>
    <t>ציון איכות:</t>
  </si>
  <si>
    <t>מס' הצעה:</t>
  </si>
  <si>
    <t xml:space="preserve">המציע </t>
  </si>
  <si>
    <t>ניקוד לציון האיכות:</t>
  </si>
  <si>
    <t>הגורם הנבחן:</t>
  </si>
  <si>
    <t>כן</t>
  </si>
  <si>
    <t>לא</t>
  </si>
  <si>
    <t>נימוק</t>
  </si>
  <si>
    <t>סעיף</t>
  </si>
  <si>
    <t>ציון</t>
  </si>
  <si>
    <t>ח.פ./ת"ז:</t>
  </si>
  <si>
    <t>כתובת דוא"ל:</t>
  </si>
  <si>
    <t>תיאור הסעיף</t>
  </si>
  <si>
    <t>נסיון המציע</t>
  </si>
  <si>
    <t>נושא:</t>
  </si>
  <si>
    <t>מציע</t>
  </si>
  <si>
    <t>ראה לשונית נפרדת</t>
  </si>
  <si>
    <t>עומד בכל תנאי הסף</t>
  </si>
  <si>
    <t>הוגשו כל המסמכים הנדרשים</t>
  </si>
  <si>
    <t>אין צורך בהשלמות</t>
  </si>
  <si>
    <t>פירוט</t>
  </si>
  <si>
    <t>המציע הינו גוף משפטי מאוגד הרשום ברשם רשמי בישראל.</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</si>
  <si>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</si>
  <si>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</si>
  <si>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מנהל פרויקט</t>
  </si>
  <si>
    <t>להצעה (חוברת הצעה מלאה על כל סעיפיה) יש לצרף:</t>
  </si>
  <si>
    <t>סך הכל ניקוד למציע</t>
  </si>
  <si>
    <t>סך הכל ניקוד למנהל</t>
  </si>
  <si>
    <t>ראיון</t>
  </si>
  <si>
    <t>סך הכל ציון ראיון (בטווח שבין 1 ל-100)</t>
  </si>
  <si>
    <t>אם המציע הינו גוף משפטי המאוגד כחברה או כשותפות רשומה, הוא אינו "חברה מפרה" ו/או לא נשלחה אליו התראה על היותו "חברה מפרה" כאמור בסעיף 362א' לחוק החברות, התשנ"ט 1999.</t>
  </si>
  <si>
    <t xml:space="preserve"> אם המציע הוא תאגיד - במועד הגשת ההצעה המציע אינו בעל חובות אגרה שנתית לרשות התאגידים בגין שנת 2018 או מוקדם מכך.</t>
  </si>
  <si>
    <t xml:space="preserve"> התרשמות הוועדה תנוקד ע"פ הפרמטרים המפורטים בלשונית.</t>
  </si>
  <si>
    <t xml:space="preserve">ניסיון מנהל הפרויקט </t>
  </si>
  <si>
    <t>12.7.4</t>
  </si>
  <si>
    <t>מגיש הצעה ל:</t>
  </si>
  <si>
    <t>5.1</t>
  </si>
  <si>
    <t>5.1.1</t>
  </si>
  <si>
    <t>5.1.2</t>
  </si>
  <si>
    <t>5.1.3</t>
  </si>
  <si>
    <t>5.1.4</t>
  </si>
  <si>
    <t>5.1.5</t>
  </si>
  <si>
    <t>5.2</t>
  </si>
  <si>
    <t>5.2.1</t>
  </si>
  <si>
    <t>5.2.2</t>
  </si>
  <si>
    <r>
      <t xml:space="preserve">המציע יציג לצורך הפרויקט מנהל פרויקט בעל ניסיון </t>
    </r>
    <r>
      <rPr>
        <b/>
        <sz val="12"/>
        <color theme="1"/>
        <rFont val="David"/>
        <family val="2"/>
      </rPr>
      <t>בניהול</t>
    </r>
    <r>
      <rPr>
        <sz val="12"/>
        <color theme="1"/>
        <rFont val="David"/>
        <family val="2"/>
      </rPr>
      <t xml:space="preserve"> של לפחות שלושה (3) פרויקטים של תחזוקת אתר בחמש השנים האחרונות, לפחות אחד מהם פותח במערכת דרופל.
</t>
    </r>
    <r>
      <rPr>
        <b/>
        <sz val="12"/>
        <color theme="1"/>
        <rFont val="David"/>
        <family val="2"/>
      </rPr>
      <t>"ניסיון בניהול"</t>
    </r>
    <r>
      <rPr>
        <sz val="12"/>
        <color theme="1"/>
        <rFont val="David"/>
        <family val="2"/>
      </rPr>
      <t xml:space="preserve"> לצורך עמידה בתנאי זה משמע ריכוז עבודת תחזוקת האתר והמערכות מול אנשי הפיתוח, הבדיקות ויתר עובדי הפרויקט וכן מול הלקוחות.</t>
    </r>
  </si>
  <si>
    <r>
      <t xml:space="preserve"> </t>
    </r>
    <r>
      <rPr>
        <b/>
        <sz val="12"/>
        <color theme="1"/>
        <rFont val="David"/>
        <family val="2"/>
      </rPr>
      <t>5.2.1.1.</t>
    </r>
    <r>
      <rPr>
        <sz val="12"/>
        <color theme="1"/>
        <rFont val="David"/>
        <family val="2"/>
      </rPr>
      <t xml:space="preserve"> על המציע להיות בעל ניסיון בהקמת חמישה (5) אתרי אינטרנט לפחות, בחמש השנים האחרונות, כאשר לפחות שניים מאתרים אלו פותח במערכת דרופל. על האתרים להיות אתרי תוכן במהותם (כלומר כאלה שעיקר פעולתם הוא לספק מידע דינמי ומתעדכן) עם תכנים מגוונים (טקסט, תמונות, וידאו) ומערכת ניהול תוכן למנהלי האתר (ממשק בק אופיס לעריכה, הזנת תוכן, ניהול הגדרות, תפריטים וכיו"ב).</t>
    </r>
    <r>
      <rPr>
        <sz val="12"/>
        <color theme="1"/>
        <rFont val="David"/>
        <family val="2"/>
      </rPr>
      <t xml:space="preserve">
</t>
    </r>
    <r>
      <rPr>
        <b/>
        <sz val="12"/>
        <color theme="1"/>
        <rFont val="David"/>
        <family val="2"/>
      </rPr>
      <t/>
    </r>
  </si>
  <si>
    <r>
      <rPr>
        <b/>
        <sz val="12"/>
        <color theme="1"/>
        <rFont val="David"/>
        <family val="2"/>
      </rPr>
      <t xml:space="preserve">5.2.1.2 </t>
    </r>
    <r>
      <rPr>
        <sz val="12"/>
        <color theme="1"/>
        <rFont val="David"/>
        <family val="2"/>
      </rPr>
      <t>על המציע להיות בעל ניסיון בתחזוקת חמישה (5) אתרי אינטרנט לפחות, 2 מהם בדרופל, לאורך שנה לפחות עבור כל אתר, בחמש השנים האחרונות.</t>
    </r>
  </si>
  <si>
    <r>
      <rPr>
        <b/>
        <sz val="12"/>
        <color theme="1"/>
        <rFont val="David"/>
        <family val="2"/>
      </rPr>
      <t>5.2.1.3.</t>
    </r>
    <r>
      <rPr>
        <sz val="12"/>
        <color theme="1"/>
        <rFont val="David"/>
        <family val="2"/>
      </rPr>
      <t xml:space="preserve"> על המציע להיות בעל ניסיון באיפיון חמישה (5) אתרי אינטרנט לפחות, בחמש השנים האחרונות.</t>
    </r>
  </si>
  <si>
    <r>
      <rPr>
        <b/>
        <sz val="12"/>
        <color theme="1"/>
        <rFont val="David"/>
        <family val="2"/>
      </rPr>
      <t>5.2.1.4.</t>
    </r>
    <r>
      <rPr>
        <sz val="12"/>
        <color theme="1"/>
        <rFont val="David"/>
        <family val="2"/>
      </rPr>
      <t xml:space="preserve"> על המציע להיות בעל ניסיון בעיצוב חמישה (5) אתרי אינטרנט לפחות, בחמש השנים האחרונות.</t>
    </r>
  </si>
  <si>
    <t>6. מסמכים נדרשים ותנאי מסירת ההצעה</t>
  </si>
  <si>
    <t>חוברת הצעה מלאה וחתומה כנדרש בסעיף 8 להלן.</t>
  </si>
  <si>
    <t>העתק תעודת עוסק מורשה ו/או העתק של תעודת התאגדות (לפי העניין וסוג התאגדותו המשפטית של המציע), לצורך הוכחת העמידה בתנאי הסף שבסעיף ‎5.1.1 לעיל. במידה והמציע מציג בהצעתו קבלני משנה – יש להגיש נספח זה חתום ע"י כלל הגופים.</t>
  </si>
  <si>
    <t xml:space="preserve"> אישור עו"ד או רו"ח על היות החתומים בשמו על מסמכי המכרז רשאים לחייב את המציע בחתימתם. במידה והמציע מציג בהצעתו קבלני משנה – יש להגיש נספח זה חתום ע"י כלל הגופים.</t>
  </si>
  <si>
    <t>אם המציע הוא תאגיד - יצרף נסח חברה/שותפות עדכני מרשות התאגידים המוכיח כי למציע אין חובות אגרה שנתית לשנת 2018 או מוקדם מכך לרשם החברות, לצורך הוכחת עמידה בתנאי סף ‎5.1.5. במידה והמציע מציג בהצעתו קבלני משנה – יש להגיש נספח זה חתום ע"י כלל הגופים.</t>
  </si>
  <si>
    <t>במידה והמציע מתקשר עם קבלני משנה לצורך הגשת ההצעה ואספקת השירותים, יש להציג הסכמי שיתוף פעולה מותנים חתומים ע"י שני הצדדים.</t>
  </si>
  <si>
    <r>
      <t xml:space="preserve"> פרטים אודות</t>
    </r>
    <r>
      <rPr>
        <b/>
        <sz val="12"/>
        <color theme="1"/>
        <rFont val="David"/>
        <family val="2"/>
      </rPr>
      <t xml:space="preserve"> ניסיונו של המציע</t>
    </r>
    <r>
      <rPr>
        <sz val="12"/>
        <color theme="1"/>
        <rFont val="David"/>
        <family val="2"/>
      </rPr>
      <t>, כנדרש בסעיף ‎5.2.1 לעיל. הניסיון הנדרש על-פי סעיף זה יפורט ברשימה כרונולוגית מלאה, הכוללת מפרטים מלאים של האתרים שפותחו/תוחזקו/אופיינו/עוצבו על ידו, פירוט של כלי העבודה, הצרכים, האפיונים וכו'. הכל לפי הנדרש בטבלאות שבנספח (נספח ב'2).</t>
    </r>
  </si>
  <si>
    <r>
      <t xml:space="preserve">פרטים אודות </t>
    </r>
    <r>
      <rPr>
        <b/>
        <sz val="12"/>
        <color theme="1"/>
        <rFont val="David"/>
        <family val="2"/>
      </rPr>
      <t>השכלתו וניסיונו של מנהל הפרויקט המוצע</t>
    </r>
    <r>
      <rPr>
        <sz val="12"/>
        <color theme="1"/>
        <rFont val="David"/>
        <family val="2"/>
      </rPr>
      <t xml:space="preserve"> כנדרש בסעיף ‎5.2.2 לעיל. הניסיון הנדרש ימולא על פי הפורמט הנדרש בנספח ב'3. יש לצרף מסמך קורות חיים ומסמכים רלוונטיים נוספים המעידים על הכשרות וניסיונו של מנהל הפרויקט, לרבות מפרטים מלאים של המערכות שבפיתוחן היה שותף בתפקיד ניהולי.</t>
    </r>
  </si>
  <si>
    <t>מסמכי קורות חיים ותיקי עבודות של מתכנת, מעצב ומאפיין מוצעים (ניתן להגיש אדם אחד לשני התפקידים).</t>
  </si>
  <si>
    <t xml:space="preserve">תיק עבודות של המציע. יש לכלול קישורים לאתרים שהקים או תחזק המציע ושהוצגו במסגרת הצגת ניסיונו לצורך בחינת ההצעה לעמידה בתנאי הסף ואמות המידה, וכן לצרף צילומי מסך והסברים לגבי הפרויקטים. מומלץ להדגיש אלמנטים ייחודיים וניסיון רלוונטי למכרז זה. כמו כן מומלץ לציין באיזה מהפרויקטים מנהל הפרויקט המוצע היה מעורב.  </t>
  </si>
  <si>
    <t xml:space="preserve"> תצהיר בדבר היעדר הרשעות לפי חוק עובדים זרים וחוק שכר מינימום חתום ע"י עו"ד (נספח ב'5). 
במידה והמציע מציג בהצעתו קבלני משנה – יש להגיש נספח זה חתום ע"י כלל הגופים</t>
  </si>
  <si>
    <t>הצהרה על שימוש בתוכנות מקוריות (נספח ב'8). במידה והמציע מציג בהצעתו קבלני משנה – יש להגיש נספח זה חתום ע"י כלל הגופים.</t>
  </si>
  <si>
    <t>עבור כל אתר תוכן נוסף (כפי הגדרת תנאי הסף האמור) שתוחזק על ידי המציע בחמש השנים האחרונות מעבר לנדרש בתנאי הסף ‎5.2.1.1 יקבל המציע 3 נק', עד למקסימום של 15 נק' עבור 10 אתרים (כולל החמישה הנדרשים לעמידה בתנאי הסף).</t>
  </si>
  <si>
    <t>עבור כל אתר נוסף שאופיין על ידי המציע בחמש השנים האחרונות מעבר לנדרש בתנאי הסף ‎5.2.1.3 יקבל המציע 2 נק', עד למקסימום של 10 נק' עבור 10 אתרים (כולל החמישה הנדרשים לעמידה בתנאי הסף.</t>
  </si>
  <si>
    <t>עבור כל אתר נוסף שעוצב על ידי המציע בחמש השנים האחרונות מעבר לנדרש בתנאי הסף ‎5.2.1.3 יקבל המציע 2 נק', עד למקסימום של 10 נק' עבור 10 אתרים (כולל החמישה הנדרשים לעמידה בתנאי הסף.</t>
  </si>
  <si>
    <t>10.6.2</t>
  </si>
  <si>
    <t>עבור כל פרויקט תחזוקת אתר שבוצעה במערכת דרופל, שניהל המנהל המוצע, בחמש השנים האחרונות, מעבר לנדרש בתנאי הסף (שלושה פרוקטים מהם אחד בדרופל) יקבל המציע שתי נק', עד למקסימום של 6 נק' עבור 3 פרויקטים (ובסה"כ 6 פרויקטים כולל הנדרש להוכחת עמידה בתנאי הסף).
עבור כל פרויקט תחזוקת אתר שניהל המנהל המוצע, שנמשך מעל שנתיים בחמש השנים האחרונות, יקבל המציע 3 נק', עד למקסימום של 9 נק' עבור 3 פרויקטים.</t>
  </si>
  <si>
    <t>10.6.3</t>
  </si>
  <si>
    <t xml:space="preserve">ייבחן ניסיון מצרפי של המציע, המתכנת, המאפיין והמעצב המוצעים (למען הסר ספק, אותו אתר אינטרנט לא ייספר יותר מפעם אחת גם אם טופל בידי מספר אנשי צוות). על כן, לעניין סעיף זה "המציע" משמעו גם אחד מאנשי הצוות כאמור.
</t>
  </si>
  <si>
    <t>ייבחן היקף ניסיונו של המנהל המוצע בניהול פרויקטים של תחזוקת אתרים (כהגדרת ניהול פרויקט  בסעיף ‎5.2.2).</t>
  </si>
  <si>
    <t>סך הכל ניקוד לתיק עבודה</t>
  </si>
  <si>
    <t>ייבחן תיק עבודות של המציע כאמור בסעיף 6.10.</t>
  </si>
  <si>
    <t>התחייבות ואישור המציע לקיום החקיקה בתחום העסקת עובדים חתומה ע"י עו"ד (נספח ב'6). במידה והמציע מציג בהצעתו קבלני משנה – יש להגיש נספח זה חתום ע"י כלל הגופים.</t>
  </si>
  <si>
    <t>10.6.1</t>
  </si>
  <si>
    <t>ועדת משנה תבחן את העבודות ותנקד אותם ע"פ הפרמטרים הבאים: מראה, תפקוד וחווית משתמש.
על המציעים להגיש תיקי עבודות אשר ייכללו את כל המידע הרלוונטי לניקוד, בהתאם לאמור לעיל. כמו כן יודגש כי המשרד יהיה רשאי ליצור קשר עם מזמיני אותן עבודות שיוצגו, על מנת לקבל את חוות דעתם מהמציע. המשרד רשאי להתחשב במתן הניקוד בחוות דעת של מזמיני העבודות מהמציע, טובות ולא טובות כאחד.</t>
  </si>
  <si>
    <t xml:space="preserve"> היכרות עם דרישות המכרז ומאפייני השירותים הנדרשים.</t>
  </si>
  <si>
    <t xml:space="preserve"> הצגת אופן תהליך עבודה בפרויקטים דומים ואופן ניהולם.</t>
  </si>
  <si>
    <t xml:space="preserve">היכרות מקיפה עם תחום הקמת ותחזוקת אתרי אינטרנט, ידע מקצועי עדכני והיכרות עם טכנולוגיות בתחום בדגש על תהליכי מיגרציה בדרופל.
</t>
  </si>
  <si>
    <t>נציגי 3 המציעים שזכו בציוני האיכות הגבוהים ביותר עד לשלב זה לראיון.</t>
  </si>
  <si>
    <t xml:space="preserve">הצעות לשיפור/שינוי לאור המצב הקיים של הרכיב באתר ולאור הפירוט במכרז זה לעדכונו. מומלץ לנמק את הרציונל מאחורי הצעות השינוי (איפיונית ועיצובית). בסעיף זה ייבחנו היצירתיות במבנה העמוד המוצע (15%), התאמה ורלוונטיות למטרות סוכנות החלל ואתר הסוכנות (10%), העיצוב והאפקטיביות מבחינת חווית המשתמש (Usefulness, Usability, .Affordance, consistency) 20%) </t>
  </si>
  <si>
    <t>התחייבות לשמירת סודיות ולמניעת ניגוד עניינים (נספח ב'7). במידה והמציע מציג בהצעתו קבלני משנה – יש להגיש נספח זה חתום ע"י כלל הגופים.</t>
  </si>
  <si>
    <t>תיק עבודות</t>
  </si>
  <si>
    <t>מסמכי המכרז כשהם חתומים.</t>
  </si>
  <si>
    <t>מסמך בשפה העברית המתאר את פרופיל המציע. במידה והמציע מציג בהצעתו קבלני משנה – יש להגיש נספח זה חתום ע"י כלל הגופים.</t>
  </si>
  <si>
    <t>מציע שהוא "עסק בשליטת אישה" ומעוניין כי תינתן לו העדפה בשל עובדה זו יצרף להצעתו אישור ותצהיר. בסעיף זה, משמעות כל המונחים לרבות "עסק בשליטת אישה",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</si>
  <si>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‎18.2 לפרק זה.</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</si>
</sst>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5"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sz val="12"/>
      <color theme="4" tint="0.79998168889431442"/>
      <name val="David"/>
      <family val="2"/>
    </font>
    <font>
      <b/>
      <sz val="11"/>
      <name val="David"/>
      <family val="2"/>
    </font>
    <font>
      <b/>
      <sz val="15"/>
      <color theme="1"/>
      <name val="Times New Roman"/>
      <family val="1"/>
      <scheme val="major"/>
    </font>
    <font>
      <b/>
      <sz val="13"/>
      <color theme="1"/>
      <name val="Times New Roman"/>
      <family val="1"/>
      <scheme val="major"/>
    </font>
    <font>
      <b/>
      <sz val="16"/>
      <color theme="1"/>
      <name val="David"/>
      <family val="2"/>
    </font>
    <font>
      <b/>
      <sz val="14"/>
      <color theme="1"/>
      <name val="David"/>
      <family val="2"/>
    </font>
    <font>
      <sz val="11"/>
      <color theme="1"/>
      <name val="David"/>
      <family val="2"/>
    </font>
  </fonts>
  <fills count="18">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6" tint="-0.249977111117893"/>
        <bgColor theme="8" tint="0.79998168889431442"/>
      </patternFill>
    </fill>
    <fill>
      <patternFill patternType="solid">
        <fgColor theme="7"/>
        <bgColor indexed="64"/>
      </patternFill>
    </fill>
  </fills>
  <borders count="48">
    <border>
      <left/>
      <right/>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42">
    <xf numFmtId="0" fontId="0" fillId="0" borderId="0" xfId="0"/>
    <xf numFmtId="0" fontId="4" fillId="0" borderId="0" xfId="0" applyFont="1"/>
    <xf numFmtId="0" fontId="4" fillId="0" borderId="0" xfId="0" applyFont="1" applyProtection="1">
      <protection hidden="1"/>
    </xf>
    <xf numFmtId="0" fontId="3" fillId="2" borderId="9" xfId="0" applyFont="1" applyFill="1" applyBorder="1" applyAlignment="1" applyProtection="1">
      <alignment horizontal="center" vertical="center" wrapText="1" readingOrder="2"/>
      <protection hidden="1"/>
    </xf>
    <xf numFmtId="0" fontId="3" fillId="2" borderId="9" xfId="0" applyFont="1" applyFill="1" applyBorder="1" applyAlignment="1" applyProtection="1">
      <alignment horizontal="center" vertical="center" wrapText="1"/>
      <protection locked="0"/>
    </xf>
    <xf numFmtId="49" fontId="3" fillId="2" borderId="9" xfId="0" applyNumberFormat="1"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4" borderId="13"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0" borderId="0" xfId="0" applyFont="1" applyBorder="1" applyProtection="1">
      <protection hidden="1"/>
    </xf>
    <xf numFmtId="0" fontId="4" fillId="4" borderId="14" xfId="0" applyFont="1" applyFill="1" applyBorder="1" applyAlignment="1" applyProtection="1">
      <alignment horizontal="center" vertical="center" wrapText="1"/>
      <protection locked="0"/>
    </xf>
    <xf numFmtId="0" fontId="1" fillId="2" borderId="12" xfId="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hidden="1"/>
    </xf>
    <xf numFmtId="0" fontId="3" fillId="14" borderId="39" xfId="0" applyFont="1" applyFill="1" applyBorder="1" applyAlignment="1">
      <alignment horizontal="center" vertical="center" wrapText="1"/>
    </xf>
    <xf numFmtId="0" fontId="3" fillId="14" borderId="22" xfId="0" applyFont="1" applyFill="1" applyBorder="1" applyAlignment="1">
      <alignment horizontal="center" vertical="center" wrapText="1"/>
    </xf>
    <xf numFmtId="0" fontId="3" fillId="14" borderId="34" xfId="0" applyFont="1" applyFill="1" applyBorder="1" applyAlignment="1">
      <alignment horizontal="center" vertical="center" wrapText="1"/>
    </xf>
    <xf numFmtId="0" fontId="4" fillId="0" borderId="38" xfId="0" applyFont="1" applyBorder="1" applyAlignment="1">
      <alignment vertical="center" wrapText="1"/>
    </xf>
    <xf numFmtId="0" fontId="4" fillId="0" borderId="10" xfId="0" applyFont="1" applyBorder="1" applyAlignment="1">
      <alignment vertical="center" wrapText="1"/>
    </xf>
    <xf numFmtId="49" fontId="3" fillId="3" borderId="6" xfId="0" applyNumberFormat="1" applyFont="1" applyFill="1" applyBorder="1" applyAlignment="1" applyProtection="1">
      <alignment horizontal="center" vertical="center"/>
      <protection hidden="1"/>
    </xf>
    <xf numFmtId="0" fontId="4" fillId="4" borderId="3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wrapText="1"/>
      <protection hidden="1"/>
    </xf>
    <xf numFmtId="0" fontId="3" fillId="2" borderId="11" xfId="0" applyFont="1" applyFill="1" applyBorder="1" applyAlignment="1" applyProtection="1">
      <alignment horizontal="center" vertical="center" wrapText="1"/>
      <protection hidden="1"/>
    </xf>
    <xf numFmtId="0" fontId="4" fillId="6" borderId="29" xfId="0" applyFont="1" applyFill="1" applyBorder="1" applyAlignment="1" applyProtection="1">
      <alignment vertical="center" wrapText="1" readingOrder="2"/>
      <protection hidden="1"/>
    </xf>
    <xf numFmtId="0" fontId="4" fillId="5" borderId="29" xfId="0" applyFont="1" applyFill="1" applyBorder="1" applyAlignment="1" applyProtection="1">
      <alignment horizontal="right" vertical="center" wrapText="1" readingOrder="2"/>
      <protection hidden="1"/>
    </xf>
    <xf numFmtId="0" fontId="3" fillId="4" borderId="28" xfId="0" applyFont="1" applyFill="1" applyBorder="1" applyAlignment="1" applyProtection="1">
      <alignment horizontal="center" vertical="center"/>
      <protection hidden="1"/>
    </xf>
    <xf numFmtId="0" fontId="3" fillId="2" borderId="4" xfId="0" applyFont="1" applyFill="1" applyBorder="1" applyAlignment="1" applyProtection="1">
      <alignment horizontal="center" wrapText="1"/>
      <protection hidden="1"/>
    </xf>
    <xf numFmtId="49" fontId="3" fillId="6" borderId="37" xfId="0" applyNumberFormat="1" applyFont="1" applyFill="1" applyBorder="1" applyAlignment="1" applyProtection="1">
      <alignment horizontal="center" vertical="center" readingOrder="2"/>
      <protection hidden="1"/>
    </xf>
    <xf numFmtId="0" fontId="4" fillId="6" borderId="36" xfId="0" applyFont="1" applyFill="1" applyBorder="1" applyAlignment="1" applyProtection="1">
      <alignment vertical="center" wrapText="1" readingOrder="2"/>
      <protection hidden="1"/>
    </xf>
    <xf numFmtId="49" fontId="3" fillId="3" borderId="30" xfId="0" applyNumberFormat="1" applyFont="1" applyFill="1" applyBorder="1" applyAlignment="1" applyProtection="1">
      <alignment horizontal="center" vertical="center"/>
      <protection hidden="1"/>
    </xf>
    <xf numFmtId="0" fontId="3" fillId="3" borderId="33" xfId="0" applyFont="1" applyFill="1" applyBorder="1" applyAlignment="1" applyProtection="1">
      <alignment horizontal="center" vertical="center" wrapText="1"/>
      <protection hidden="1"/>
    </xf>
    <xf numFmtId="0" fontId="4" fillId="6" borderId="31" xfId="0" applyFont="1" applyFill="1" applyBorder="1" applyAlignment="1" applyProtection="1">
      <alignment vertical="center" wrapText="1" readingOrder="2"/>
      <protection hidden="1"/>
    </xf>
    <xf numFmtId="0" fontId="3" fillId="3" borderId="33" xfId="0" applyNumberFormat="1" applyFont="1" applyFill="1" applyBorder="1" applyAlignment="1" applyProtection="1">
      <alignment horizontal="center" vertical="center" wrapText="1" readingOrder="2"/>
      <protection hidden="1"/>
    </xf>
    <xf numFmtId="49" fontId="3" fillId="6" borderId="40" xfId="0" applyNumberFormat="1" applyFont="1" applyFill="1" applyBorder="1" applyAlignment="1" applyProtection="1">
      <alignment horizontal="center" vertical="center" readingOrder="2"/>
      <protection hidden="1"/>
    </xf>
    <xf numFmtId="49" fontId="3" fillId="3" borderId="1" xfId="0" applyNumberFormat="1" applyFont="1" applyFill="1" applyBorder="1" applyAlignment="1" applyProtection="1">
      <alignment horizontal="center" vertical="center" wrapText="1"/>
      <protection hidden="1"/>
    </xf>
    <xf numFmtId="0" fontId="10" fillId="16" borderId="24" xfId="0" applyFont="1" applyFill="1" applyBorder="1" applyAlignment="1" applyProtection="1">
      <alignment horizontal="center" vertical="center"/>
      <protection hidden="1"/>
    </xf>
    <xf numFmtId="0" fontId="11" fillId="13" borderId="5" xfId="0" applyFont="1" applyFill="1" applyBorder="1" applyAlignment="1" applyProtection="1">
      <alignment horizontal="center" vertical="center" wrapText="1"/>
      <protection hidden="1"/>
    </xf>
    <xf numFmtId="0" fontId="11" fillId="13" borderId="18" xfId="0" applyFont="1" applyFill="1" applyBorder="1" applyAlignment="1" applyProtection="1">
      <alignment horizontal="center" vertical="center" wrapText="1"/>
      <protection hidden="1"/>
    </xf>
    <xf numFmtId="0" fontId="3" fillId="4" borderId="27" xfId="0" applyFont="1" applyFill="1" applyBorder="1" applyAlignment="1" applyProtection="1">
      <alignment horizontal="center" vertical="center"/>
      <protection hidden="1"/>
    </xf>
    <xf numFmtId="0" fontId="4" fillId="5" borderId="31" xfId="0" applyFont="1" applyFill="1" applyBorder="1" applyAlignment="1" applyProtection="1">
      <alignment horizontal="right" vertical="center" wrapText="1" readingOrder="2"/>
      <protection hidden="1"/>
    </xf>
    <xf numFmtId="0" fontId="4" fillId="0" borderId="26" xfId="0" applyFont="1" applyBorder="1" applyAlignment="1">
      <alignment vertical="center" wrapText="1"/>
    </xf>
    <xf numFmtId="0" fontId="4" fillId="0" borderId="35" xfId="0" applyFont="1" applyBorder="1" applyAlignment="1">
      <alignment vertical="center" wrapText="1"/>
    </xf>
    <xf numFmtId="0" fontId="3" fillId="9" borderId="31" xfId="0" applyFont="1" applyFill="1" applyBorder="1" applyAlignment="1">
      <alignment horizontal="center" vertical="center" wrapText="1"/>
    </xf>
    <xf numFmtId="0" fontId="4" fillId="0" borderId="0" xfId="0" applyFont="1" applyAlignment="1">
      <alignment wrapText="1"/>
    </xf>
    <xf numFmtId="2" fontId="3" fillId="4" borderId="28" xfId="0" applyNumberFormat="1" applyFont="1" applyFill="1" applyBorder="1" applyAlignment="1" applyProtection="1">
      <alignment horizontal="center" vertical="center"/>
      <protection hidden="1"/>
    </xf>
    <xf numFmtId="2" fontId="3" fillId="4" borderId="27" xfId="0" applyNumberFormat="1" applyFont="1" applyFill="1" applyBorder="1" applyAlignment="1" applyProtection="1">
      <alignment horizontal="center" vertical="center"/>
      <protection hidden="1"/>
    </xf>
    <xf numFmtId="0" fontId="8" fillId="15" borderId="19" xfId="0" applyFont="1" applyFill="1" applyBorder="1" applyAlignment="1">
      <alignment horizontal="center" vertical="center" wrapText="1"/>
    </xf>
    <xf numFmtId="9" fontId="4" fillId="0" borderId="0" xfId="0" applyNumberFormat="1" applyFont="1" applyAlignment="1">
      <alignment wrapText="1"/>
    </xf>
    <xf numFmtId="0" fontId="3" fillId="9" borderId="29" xfId="0" applyFont="1" applyFill="1" applyBorder="1" applyAlignment="1">
      <alignment horizontal="right" vertical="top" wrapText="1"/>
    </xf>
    <xf numFmtId="0" fontId="5" fillId="9" borderId="29" xfId="0" applyFont="1" applyFill="1" applyBorder="1" applyAlignment="1" applyProtection="1">
      <alignment horizontal="center" vertical="center" wrapText="1" readingOrder="2"/>
      <protection hidden="1"/>
    </xf>
    <xf numFmtId="1" fontId="7" fillId="10" borderId="29" xfId="2" applyNumberFormat="1" applyFont="1" applyFill="1" applyBorder="1" applyAlignment="1" applyProtection="1">
      <alignment horizontal="center" vertical="center" wrapText="1" readingOrder="2"/>
      <protection hidden="1"/>
    </xf>
    <xf numFmtId="0" fontId="5" fillId="11" borderId="29" xfId="0" applyFont="1" applyFill="1" applyBorder="1" applyAlignment="1" applyProtection="1">
      <alignment horizontal="center" vertical="center" wrapText="1" readingOrder="2"/>
      <protection hidden="1"/>
    </xf>
    <xf numFmtId="0" fontId="5" fillId="9" borderId="29" xfId="0" applyFont="1" applyFill="1" applyBorder="1" applyAlignment="1" applyProtection="1">
      <alignment horizontal="right" vertical="top" wrapText="1" readingOrder="2"/>
      <protection hidden="1"/>
    </xf>
    <xf numFmtId="10" fontId="3" fillId="9" borderId="8" xfId="0" applyNumberFormat="1" applyFont="1" applyFill="1" applyBorder="1" applyAlignment="1">
      <alignment horizontal="center" vertical="center" wrapText="1"/>
    </xf>
    <xf numFmtId="0" fontId="3" fillId="9" borderId="38" xfId="0" applyFont="1" applyFill="1" applyBorder="1" applyAlignment="1">
      <alignment vertical="center" wrapText="1"/>
    </xf>
    <xf numFmtId="0" fontId="5" fillId="7" borderId="35" xfId="0" applyFont="1" applyFill="1" applyBorder="1" applyAlignment="1" applyProtection="1">
      <alignment horizontal="center" vertical="center" wrapText="1" readingOrder="2"/>
      <protection hidden="1"/>
    </xf>
    <xf numFmtId="0" fontId="5" fillId="7" borderId="44" xfId="0" applyFont="1" applyFill="1" applyBorder="1" applyAlignment="1" applyProtection="1">
      <alignment horizontal="center" vertical="center" wrapText="1" readingOrder="2"/>
      <protection hidden="1"/>
    </xf>
    <xf numFmtId="164" fontId="6" fillId="8" borderId="35" xfId="0" applyNumberFormat="1" applyFont="1" applyFill="1" applyBorder="1" applyAlignment="1" applyProtection="1">
      <alignment horizontal="center" vertical="center" wrapText="1" readingOrder="2"/>
      <protection hidden="1"/>
    </xf>
    <xf numFmtId="164" fontId="6" fillId="8" borderId="44" xfId="0" applyNumberFormat="1" applyFont="1" applyFill="1" applyBorder="1" applyAlignment="1" applyProtection="1">
      <alignment horizontal="center" vertical="center" wrapText="1" readingOrder="2"/>
      <protection hidden="1"/>
    </xf>
    <xf numFmtId="2" fontId="9" fillId="8" borderId="35" xfId="0" applyNumberFormat="1" applyFont="1" applyFill="1" applyBorder="1" applyAlignment="1" applyProtection="1">
      <alignment horizontal="center" vertical="center" wrapText="1" readingOrder="2"/>
      <protection hidden="1"/>
    </xf>
    <xf numFmtId="2" fontId="9" fillId="8" borderId="44" xfId="0" applyNumberFormat="1" applyFont="1" applyFill="1" applyBorder="1" applyAlignment="1" applyProtection="1">
      <alignment horizontal="center" vertical="center" wrapText="1" readingOrder="2"/>
      <protection hidden="1"/>
    </xf>
    <xf numFmtId="0" fontId="3" fillId="2" borderId="19" xfId="0" applyFont="1" applyFill="1" applyBorder="1" applyAlignment="1" applyProtection="1">
      <alignment horizontal="right" vertical="center" wrapText="1" readingOrder="2"/>
      <protection hidden="1"/>
    </xf>
    <xf numFmtId="0" fontId="3" fillId="2" borderId="22" xfId="0" applyFont="1" applyFill="1" applyBorder="1" applyAlignment="1" applyProtection="1">
      <alignment horizontal="right" vertical="center" wrapText="1" readingOrder="2"/>
      <protection hidden="1"/>
    </xf>
    <xf numFmtId="0" fontId="3" fillId="2" borderId="19" xfId="0" applyFont="1" applyFill="1" applyBorder="1" applyAlignment="1" applyProtection="1">
      <alignment horizontal="center" vertical="center" wrapText="1"/>
      <protection hidden="1"/>
    </xf>
    <xf numFmtId="0" fontId="13" fillId="2" borderId="9" xfId="0" applyFont="1" applyFill="1" applyBorder="1" applyAlignment="1" applyProtection="1">
      <alignment horizontal="center" vertical="center" wrapText="1" readingOrder="2"/>
      <protection hidden="1"/>
    </xf>
    <xf numFmtId="0" fontId="4" fillId="6" borderId="8" xfId="0" applyFont="1" applyFill="1" applyBorder="1" applyAlignment="1" applyProtection="1">
      <alignment vertical="center" wrapText="1" readingOrder="2"/>
      <protection hidden="1"/>
    </xf>
    <xf numFmtId="0" fontId="3" fillId="2" borderId="22" xfId="0" applyFont="1" applyFill="1" applyBorder="1" applyAlignment="1" applyProtection="1">
      <alignment horizontal="center" vertical="center" wrapText="1"/>
      <protection hidden="1"/>
    </xf>
    <xf numFmtId="0" fontId="3" fillId="4" borderId="21" xfId="0" applyFont="1" applyFill="1" applyBorder="1" applyAlignment="1" applyProtection="1">
      <alignment horizontal="center" vertical="center" wrapText="1" readingOrder="2"/>
      <protection locked="0"/>
    </xf>
    <xf numFmtId="0" fontId="5" fillId="9" borderId="32" xfId="0" applyFont="1" applyFill="1" applyBorder="1" applyAlignment="1" applyProtection="1">
      <alignment horizontal="center" vertical="top" wrapText="1" readingOrder="2"/>
      <protection hidden="1"/>
    </xf>
    <xf numFmtId="0" fontId="5" fillId="9" borderId="31" xfId="0" applyFont="1" applyFill="1" applyBorder="1" applyAlignment="1" applyProtection="1">
      <alignment horizontal="center" vertical="top" wrapText="1" readingOrder="2"/>
      <protection hidden="1"/>
    </xf>
    <xf numFmtId="0" fontId="14" fillId="4" borderId="8" xfId="0" applyFont="1" applyFill="1" applyBorder="1" applyAlignment="1" applyProtection="1">
      <alignment horizontal="center" vertical="center" wrapText="1"/>
      <protection locked="0"/>
    </xf>
    <xf numFmtId="0" fontId="4" fillId="6" borderId="13" xfId="0" applyFont="1" applyFill="1" applyBorder="1" applyAlignment="1" applyProtection="1">
      <alignment horizontal="right" vertical="center" wrapText="1" readingOrder="2"/>
      <protection hidden="1"/>
    </xf>
    <xf numFmtId="49" fontId="3" fillId="17" borderId="6" xfId="0" applyNumberFormat="1" applyFont="1" applyFill="1" applyBorder="1" applyAlignment="1" applyProtection="1">
      <alignment horizontal="center" vertical="center" wrapText="1"/>
      <protection hidden="1"/>
    </xf>
    <xf numFmtId="49" fontId="3" fillId="17" borderId="7" xfId="0" applyNumberFormat="1" applyFont="1" applyFill="1" applyBorder="1" applyAlignment="1" applyProtection="1">
      <alignment horizontal="center" vertical="center" wrapText="1"/>
      <protection hidden="1"/>
    </xf>
    <xf numFmtId="49" fontId="3" fillId="17" borderId="18" xfId="0" applyNumberFormat="1" applyFont="1" applyFill="1" applyBorder="1" applyAlignment="1" applyProtection="1">
      <alignment horizontal="center" vertical="center" wrapText="1"/>
      <protection hidden="1"/>
    </xf>
    <xf numFmtId="49" fontId="12" fillId="17" borderId="2" xfId="0" applyNumberFormat="1" applyFont="1" applyFill="1" applyBorder="1" applyAlignment="1" applyProtection="1">
      <alignment horizontal="center" vertical="center" wrapText="1"/>
      <protection hidden="1"/>
    </xf>
    <xf numFmtId="49" fontId="12" fillId="17" borderId="19" xfId="0" applyNumberFormat="1" applyFont="1" applyFill="1" applyBorder="1" applyAlignment="1" applyProtection="1">
      <alignment horizontal="center" vertical="center" wrapText="1"/>
      <protection hidden="1"/>
    </xf>
    <xf numFmtId="49" fontId="12" fillId="17" borderId="22" xfId="0" applyNumberFormat="1" applyFont="1" applyFill="1" applyBorder="1" applyAlignment="1" applyProtection="1">
      <alignment horizontal="center" vertical="center" wrapText="1"/>
      <protection hidden="1"/>
    </xf>
    <xf numFmtId="0" fontId="3" fillId="2" borderId="14" xfId="0" applyFont="1" applyFill="1" applyBorder="1" applyAlignment="1" applyProtection="1">
      <alignment horizontal="center" vertical="center" readingOrder="2"/>
      <protection hidden="1"/>
    </xf>
    <xf numFmtId="0" fontId="3" fillId="2" borderId="10" xfId="0" applyFont="1" applyFill="1" applyBorder="1" applyAlignment="1" applyProtection="1">
      <alignment horizontal="center" vertical="center" readingOrder="2"/>
      <protection hidden="1"/>
    </xf>
    <xf numFmtId="49" fontId="3" fillId="17" borderId="17" xfId="0" applyNumberFormat="1" applyFont="1" applyFill="1" applyBorder="1" applyAlignment="1" applyProtection="1">
      <alignment horizontal="center" vertical="center" wrapText="1"/>
      <protection hidden="1"/>
    </xf>
    <xf numFmtId="49" fontId="3" fillId="17" borderId="0" xfId="0" applyNumberFormat="1" applyFont="1" applyFill="1" applyBorder="1" applyAlignment="1" applyProtection="1">
      <alignment horizontal="center" vertical="center" wrapText="1"/>
      <protection hidden="1"/>
    </xf>
    <xf numFmtId="0" fontId="3" fillId="2" borderId="13" xfId="0" applyFont="1" applyFill="1" applyBorder="1" applyAlignment="1" applyProtection="1">
      <alignment horizontal="center" vertical="center" wrapText="1"/>
      <protection hidden="1"/>
    </xf>
    <xf numFmtId="0" fontId="3" fillId="2" borderId="9" xfId="0" applyFont="1" applyFill="1" applyBorder="1" applyAlignment="1" applyProtection="1">
      <alignment horizontal="center" vertical="center" wrapText="1"/>
      <protection hidden="1"/>
    </xf>
    <xf numFmtId="49" fontId="3" fillId="3" borderId="4" xfId="0" applyNumberFormat="1"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readingOrder="2"/>
      <protection hidden="1"/>
    </xf>
    <xf numFmtId="0" fontId="3" fillId="2" borderId="21" xfId="0" applyFont="1" applyFill="1" applyBorder="1" applyAlignment="1" applyProtection="1">
      <alignment horizontal="center" readingOrder="2"/>
      <protection hidden="1"/>
    </xf>
    <xf numFmtId="0" fontId="3" fillId="2" borderId="0" xfId="0" applyFont="1" applyFill="1" applyBorder="1" applyAlignment="1" applyProtection="1">
      <alignment horizontal="center" readingOrder="2"/>
      <protection hidden="1"/>
    </xf>
    <xf numFmtId="0" fontId="3" fillId="2" borderId="23" xfId="0" applyFont="1" applyFill="1" applyBorder="1" applyAlignment="1" applyProtection="1">
      <alignment horizontal="center" readingOrder="2"/>
      <protection hidden="1"/>
    </xf>
    <xf numFmtId="49" fontId="3" fillId="3" borderId="3" xfId="0" applyNumberFormat="1" applyFont="1" applyFill="1" applyBorder="1" applyAlignment="1" applyProtection="1">
      <alignment horizontal="center" vertical="center" wrapText="1"/>
      <protection hidden="1"/>
    </xf>
    <xf numFmtId="49" fontId="3" fillId="6" borderId="21" xfId="0" applyNumberFormat="1" applyFont="1" applyFill="1" applyBorder="1" applyAlignment="1" applyProtection="1">
      <alignment horizontal="center" vertical="center" readingOrder="2"/>
      <protection hidden="1"/>
    </xf>
    <xf numFmtId="0" fontId="0" fillId="0" borderId="23" xfId="0" applyBorder="1" applyAlignment="1">
      <alignment horizontal="center" vertical="center" readingOrder="2"/>
    </xf>
    <xf numFmtId="0" fontId="0" fillId="0" borderId="38" xfId="0" applyBorder="1" applyAlignment="1">
      <alignment horizontal="center" vertical="center" readingOrder="2"/>
    </xf>
    <xf numFmtId="0" fontId="5" fillId="9" borderId="31" xfId="0" applyFont="1" applyFill="1" applyBorder="1" applyAlignment="1" applyProtection="1">
      <alignment horizontal="center" vertical="center" wrapText="1" readingOrder="2"/>
      <protection hidden="1"/>
    </xf>
    <xf numFmtId="0" fontId="0" fillId="0" borderId="36" xfId="0" applyBorder="1" applyAlignment="1">
      <alignment horizontal="center" vertical="center" wrapText="1" readingOrder="2"/>
    </xf>
    <xf numFmtId="0" fontId="5" fillId="9" borderId="27" xfId="0" applyFont="1" applyFill="1" applyBorder="1" applyAlignment="1" applyProtection="1">
      <alignment horizontal="center" vertical="center" wrapText="1" readingOrder="2"/>
      <protection hidden="1"/>
    </xf>
    <xf numFmtId="0" fontId="0" fillId="0" borderId="37" xfId="0" applyBorder="1" applyAlignment="1">
      <alignment horizontal="center" vertical="center" wrapText="1" readingOrder="2"/>
    </xf>
    <xf numFmtId="2" fontId="7" fillId="10" borderId="43" xfId="0" applyNumberFormat="1" applyFont="1" applyFill="1" applyBorder="1" applyAlignment="1" applyProtection="1">
      <alignment horizontal="center" vertical="center" wrapText="1" readingOrder="2"/>
      <protection hidden="1"/>
    </xf>
    <xf numFmtId="2" fontId="7" fillId="10" borderId="10" xfId="0" applyNumberFormat="1" applyFont="1" applyFill="1" applyBorder="1" applyAlignment="1" applyProtection="1">
      <alignment horizontal="center" vertical="center" wrapText="1" readingOrder="2"/>
      <protection hidden="1"/>
    </xf>
    <xf numFmtId="1" fontId="7" fillId="10" borderId="32" xfId="2" applyNumberFormat="1" applyFont="1" applyFill="1" applyBorder="1" applyAlignment="1" applyProtection="1">
      <alignment horizontal="center" vertical="center" wrapText="1" readingOrder="2"/>
      <protection hidden="1"/>
    </xf>
    <xf numFmtId="1" fontId="7" fillId="10" borderId="20" xfId="2" applyNumberFormat="1" applyFont="1" applyFill="1" applyBorder="1" applyAlignment="1" applyProtection="1">
      <alignment horizontal="center" vertical="center" wrapText="1" readingOrder="2"/>
      <protection hidden="1"/>
    </xf>
    <xf numFmtId="1" fontId="7" fillId="10" borderId="28" xfId="2" applyNumberFormat="1" applyFont="1" applyFill="1" applyBorder="1" applyAlignment="1" applyProtection="1">
      <alignment horizontal="center" vertical="center" wrapText="1" readingOrder="2"/>
      <protection hidden="1"/>
    </xf>
    <xf numFmtId="0" fontId="3" fillId="0" borderId="25" xfId="0" applyFont="1" applyBorder="1" applyAlignment="1" applyProtection="1">
      <alignment horizontal="center" vertical="center" wrapText="1"/>
      <protection hidden="1"/>
    </xf>
    <xf numFmtId="0" fontId="3" fillId="0" borderId="15" xfId="0" applyFont="1" applyBorder="1" applyAlignment="1" applyProtection="1">
      <alignment horizontal="center" vertical="center" wrapText="1"/>
      <protection hidden="1"/>
    </xf>
    <xf numFmtId="0" fontId="5" fillId="7" borderId="42" xfId="0" applyFont="1" applyFill="1" applyBorder="1" applyAlignment="1" applyProtection="1">
      <alignment horizontal="center" vertical="center" wrapText="1" readingOrder="2"/>
      <protection hidden="1"/>
    </xf>
    <xf numFmtId="0" fontId="5" fillId="7" borderId="14" xfId="0" applyFont="1" applyFill="1" applyBorder="1" applyAlignment="1" applyProtection="1">
      <alignment horizontal="center" vertical="center" wrapText="1" readingOrder="2"/>
      <protection hidden="1"/>
    </xf>
    <xf numFmtId="0" fontId="5" fillId="7" borderId="43" xfId="0" applyNumberFormat="1" applyFont="1" applyFill="1" applyBorder="1" applyAlignment="1" applyProtection="1">
      <alignment horizontal="center" vertical="center" wrapText="1" readingOrder="2"/>
      <protection hidden="1"/>
    </xf>
    <xf numFmtId="0" fontId="5" fillId="7" borderId="10" xfId="0" applyNumberFormat="1" applyFont="1" applyFill="1" applyBorder="1" applyAlignment="1" applyProtection="1">
      <alignment horizontal="center" vertical="center" wrapText="1" readingOrder="2"/>
      <protection hidden="1"/>
    </xf>
    <xf numFmtId="0" fontId="5" fillId="11" borderId="32" xfId="0" applyFont="1" applyFill="1" applyBorder="1" applyAlignment="1" applyProtection="1">
      <alignment horizontal="center" vertical="center" wrapText="1" readingOrder="2"/>
      <protection hidden="1"/>
    </xf>
    <xf numFmtId="0" fontId="5" fillId="11" borderId="20" xfId="0" applyFont="1" applyFill="1" applyBorder="1" applyAlignment="1" applyProtection="1">
      <alignment horizontal="center" vertical="center" wrapText="1" readingOrder="2"/>
      <protection hidden="1"/>
    </xf>
    <xf numFmtId="0" fontId="5" fillId="11" borderId="28" xfId="0" applyFont="1" applyFill="1" applyBorder="1" applyAlignment="1" applyProtection="1">
      <alignment horizontal="center" vertical="center" wrapText="1" readingOrder="2"/>
      <protection hidden="1"/>
    </xf>
    <xf numFmtId="0" fontId="5" fillId="7" borderId="31" xfId="0" applyFont="1" applyFill="1" applyBorder="1" applyAlignment="1" applyProtection="1">
      <alignment horizontal="center" vertical="center" wrapText="1" readingOrder="2"/>
      <protection hidden="1"/>
    </xf>
    <xf numFmtId="0" fontId="5" fillId="7" borderId="41" xfId="0" applyFont="1" applyFill="1" applyBorder="1" applyAlignment="1" applyProtection="1">
      <alignment horizontal="center" vertical="center" wrapText="1" readingOrder="2"/>
      <protection hidden="1"/>
    </xf>
    <xf numFmtId="0" fontId="5" fillId="7" borderId="36" xfId="0" applyFont="1" applyFill="1" applyBorder="1" applyAlignment="1" applyProtection="1">
      <alignment horizontal="center" vertical="center" wrapText="1" readingOrder="2"/>
      <protection hidden="1"/>
    </xf>
    <xf numFmtId="0" fontId="5" fillId="9" borderId="41" xfId="0" applyFont="1" applyFill="1" applyBorder="1" applyAlignment="1" applyProtection="1">
      <alignment horizontal="center" vertical="center" wrapText="1" readingOrder="2"/>
      <protection hidden="1"/>
    </xf>
    <xf numFmtId="0" fontId="5" fillId="9" borderId="36" xfId="0" applyFont="1" applyFill="1" applyBorder="1" applyAlignment="1" applyProtection="1">
      <alignment horizontal="center" vertical="center" wrapText="1" readingOrder="2"/>
      <protection hidden="1"/>
    </xf>
    <xf numFmtId="0" fontId="5" fillId="9" borderId="32" xfId="0" applyFont="1" applyFill="1" applyBorder="1" applyAlignment="1" applyProtection="1">
      <alignment horizontal="center" vertical="top" wrapText="1" readingOrder="2"/>
      <protection hidden="1"/>
    </xf>
    <xf numFmtId="0" fontId="5" fillId="9" borderId="28" xfId="0" applyFont="1" applyFill="1" applyBorder="1" applyAlignment="1" applyProtection="1">
      <alignment horizontal="center" vertical="top" wrapText="1" readingOrder="2"/>
      <protection hidden="1"/>
    </xf>
    <xf numFmtId="0" fontId="5" fillId="9" borderId="45" xfId="0" applyFont="1" applyFill="1" applyBorder="1" applyAlignment="1" applyProtection="1">
      <alignment horizontal="center" vertical="center" wrapText="1" readingOrder="2"/>
      <protection hidden="1"/>
    </xf>
    <xf numFmtId="0" fontId="0" fillId="0" borderId="46" xfId="0" applyBorder="1" applyAlignment="1">
      <alignment horizontal="center" vertical="center" wrapText="1" readingOrder="2"/>
    </xf>
    <xf numFmtId="0" fontId="5" fillId="9" borderId="43" xfId="0" applyFont="1" applyFill="1" applyBorder="1" applyAlignment="1" applyProtection="1">
      <alignment horizontal="center" vertical="top" wrapText="1" readingOrder="2"/>
      <protection hidden="1"/>
    </xf>
    <xf numFmtId="0" fontId="0" fillId="0" borderId="28" xfId="0" applyBorder="1" applyAlignment="1">
      <alignment horizontal="center" vertical="top" wrapText="1" readingOrder="2"/>
    </xf>
    <xf numFmtId="0" fontId="5" fillId="9" borderId="31" xfId="0" applyFont="1" applyFill="1" applyBorder="1" applyAlignment="1" applyProtection="1">
      <alignment horizontal="center" vertical="top" wrapText="1" readingOrder="2"/>
      <protection hidden="1"/>
    </xf>
    <xf numFmtId="0" fontId="5" fillId="9" borderId="41" xfId="0" applyFont="1" applyFill="1" applyBorder="1" applyAlignment="1" applyProtection="1">
      <alignment horizontal="center" vertical="top" wrapText="1" readingOrder="2"/>
      <protection hidden="1"/>
    </xf>
    <xf numFmtId="0" fontId="3" fillId="9" borderId="0" xfId="0" applyFont="1" applyFill="1" applyBorder="1" applyAlignment="1">
      <alignment horizontal="center" vertical="center" wrapText="1"/>
    </xf>
    <xf numFmtId="0" fontId="3" fillId="9" borderId="40" xfId="0" applyFont="1" applyFill="1" applyBorder="1" applyAlignment="1">
      <alignment horizontal="center" vertical="center" wrapText="1"/>
    </xf>
    <xf numFmtId="0" fontId="3" fillId="12" borderId="6" xfId="0" applyFont="1" applyFill="1" applyBorder="1" applyAlignment="1" applyProtection="1">
      <alignment horizontal="center" vertical="center" readingOrder="2"/>
      <protection hidden="1"/>
    </xf>
    <xf numFmtId="0" fontId="3" fillId="12" borderId="18" xfId="0" applyFont="1" applyFill="1" applyBorder="1" applyAlignment="1" applyProtection="1">
      <alignment horizontal="center" vertical="center" readingOrder="2"/>
      <protection hidden="1"/>
    </xf>
    <xf numFmtId="0" fontId="4" fillId="14" borderId="16" xfId="0" applyFont="1" applyFill="1" applyBorder="1" applyAlignment="1">
      <alignment horizontal="center" vertical="center" wrapText="1"/>
    </xf>
    <xf numFmtId="0" fontId="4" fillId="14" borderId="21" xfId="0" applyFont="1" applyFill="1" applyBorder="1" applyAlignment="1">
      <alignment horizontal="center" vertical="center" wrapText="1"/>
    </xf>
    <xf numFmtId="0" fontId="4" fillId="14" borderId="40"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15" xfId="0" applyFont="1" applyBorder="1" applyAlignment="1">
      <alignment horizontal="center" vertical="center"/>
    </xf>
    <xf numFmtId="0" fontId="3" fillId="9" borderId="23" xfId="0" applyFont="1" applyFill="1" applyBorder="1" applyAlignment="1">
      <alignment horizontal="center" vertical="center" wrapText="1"/>
    </xf>
    <xf numFmtId="0" fontId="3" fillId="9" borderId="38" xfId="0" applyFont="1" applyFill="1" applyBorder="1" applyAlignment="1">
      <alignment horizontal="center" vertical="center" wrapText="1"/>
    </xf>
    <xf numFmtId="49" fontId="3" fillId="3" borderId="47" xfId="0" applyNumberFormat="1" applyFont="1" applyFill="1" applyBorder="1" applyAlignment="1" applyProtection="1">
      <alignment horizontal="center" vertical="center" wrapText="1" readingOrder="2"/>
      <protection hidden="1"/>
    </xf>
    <xf numFmtId="49" fontId="3" fillId="3" borderId="17" xfId="0" applyNumberFormat="1" applyFont="1" applyFill="1" applyBorder="1" applyAlignment="1" applyProtection="1">
      <alignment horizontal="center" vertical="center" wrapText="1" readingOrder="2"/>
      <protection hidden="1"/>
    </xf>
  </cellXfs>
  <cellStyles count="3">
    <cellStyle name="Normal" xfId="0" builtinId="0"/>
    <cellStyle name="Percent" xfId="2" builtinId="5"/>
    <cellStyle name="היפר-קישור" xfId="1" builtinId="8"/>
  </cellStyles>
  <dxfs count="148">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rightToLeft="1" tabSelected="1" view="pageBreakPreview" zoomScaleNormal="90" zoomScaleSheetLayoutView="100" workbookViewId="0">
      <pane xSplit="2" ySplit="7" topLeftCell="C27" activePane="bottomRight" state="frozen"/>
      <selection pane="topRight" activeCell="C1" sqref="C1"/>
      <selection pane="bottomLeft" activeCell="A8" sqref="A8"/>
      <selection pane="bottomRight" activeCell="C42" sqref="C42"/>
    </sheetView>
  </sheetViews>
  <sheetFormatPr defaultColWidth="9" defaultRowHeight="15.6" x14ac:dyDescent="0.3"/>
  <cols>
    <col min="1" max="1" width="13.19921875" style="1" customWidth="1"/>
    <col min="2" max="2" width="10" style="1" customWidth="1"/>
    <col min="3" max="3" width="82.69921875" style="1" customWidth="1"/>
    <col min="4" max="4" width="19" style="1" customWidth="1"/>
    <col min="5" max="5" width="17.69921875" style="1" customWidth="1"/>
    <col min="6" max="6" width="16.3984375" style="1" customWidth="1"/>
    <col min="7" max="7" width="18.69921875" style="1" customWidth="1"/>
    <col min="8" max="16384" width="9" style="1"/>
  </cols>
  <sheetData>
    <row r="1" spans="1:7" ht="18.75" customHeight="1" x14ac:dyDescent="0.3">
      <c r="A1" s="89"/>
      <c r="B1" s="90"/>
      <c r="C1" s="86" t="s">
        <v>11</v>
      </c>
      <c r="D1" s="82">
        <v>1</v>
      </c>
      <c r="E1" s="82">
        <v>2</v>
      </c>
      <c r="F1" s="82">
        <v>3</v>
      </c>
      <c r="G1" s="82">
        <v>4</v>
      </c>
    </row>
    <row r="2" spans="1:7" ht="15" customHeight="1" x14ac:dyDescent="0.3">
      <c r="A2" s="91"/>
      <c r="B2" s="92"/>
      <c r="C2" s="87"/>
      <c r="D2" s="83"/>
      <c r="E2" s="83"/>
      <c r="F2" s="83"/>
      <c r="G2" s="83"/>
    </row>
    <row r="3" spans="1:7" ht="51" customHeight="1" x14ac:dyDescent="0.3">
      <c r="A3" s="91"/>
      <c r="B3" s="92"/>
      <c r="C3" s="14" t="s">
        <v>0</v>
      </c>
      <c r="D3" s="68"/>
      <c r="E3" s="68"/>
      <c r="F3" s="68"/>
      <c r="G3" s="68"/>
    </row>
    <row r="4" spans="1:7" x14ac:dyDescent="0.3">
      <c r="A4" s="91"/>
      <c r="B4" s="92"/>
      <c r="C4" s="14" t="s">
        <v>20</v>
      </c>
      <c r="D4" s="3"/>
      <c r="E4" s="3"/>
      <c r="F4" s="3"/>
      <c r="G4" s="3"/>
    </row>
    <row r="5" spans="1:7" x14ac:dyDescent="0.3">
      <c r="A5" s="91"/>
      <c r="B5" s="92"/>
      <c r="C5" s="14" t="s">
        <v>1</v>
      </c>
      <c r="D5" s="4"/>
      <c r="E5" s="4"/>
      <c r="F5" s="4"/>
      <c r="G5" s="4"/>
    </row>
    <row r="6" spans="1:7" x14ac:dyDescent="0.3">
      <c r="A6" s="91"/>
      <c r="B6" s="92"/>
      <c r="C6" s="14" t="s">
        <v>2</v>
      </c>
      <c r="D6" s="5"/>
      <c r="E6" s="5"/>
      <c r="F6" s="5"/>
      <c r="G6" s="5"/>
    </row>
    <row r="7" spans="1:7" ht="16.2" thickBot="1" x14ac:dyDescent="0.35">
      <c r="A7" s="91"/>
      <c r="B7" s="92"/>
      <c r="C7" s="26" t="s">
        <v>21</v>
      </c>
      <c r="D7" s="13"/>
      <c r="E7" s="13"/>
      <c r="F7" s="13"/>
      <c r="G7" s="13"/>
    </row>
    <row r="8" spans="1:7" ht="42.6" customHeight="1" thickBot="1" x14ac:dyDescent="0.35">
      <c r="A8" s="30" t="s">
        <v>6</v>
      </c>
      <c r="B8" s="25" t="s">
        <v>3</v>
      </c>
      <c r="C8" s="67" t="s">
        <v>45</v>
      </c>
      <c r="D8" s="70"/>
      <c r="E8" s="70"/>
      <c r="F8" s="70"/>
      <c r="G8" s="70"/>
    </row>
    <row r="9" spans="1:7" ht="17.399999999999999" thickBot="1" x14ac:dyDescent="0.35">
      <c r="A9" s="20"/>
      <c r="B9" s="33" t="s">
        <v>46</v>
      </c>
      <c r="C9" s="34" t="s">
        <v>4</v>
      </c>
      <c r="D9" s="40" t="str">
        <f t="shared" ref="D9:G9" si="0">IF(COUNTIF(D10:D14,"V")+COUNTIF(D10:D14,"ל.ר.")=8,"V",IF(COUNTIF(D10:D14,"X")&gt;0,"X",IF(COUNTIF(D10:D14,"?")&gt;0,"$","X")))</f>
        <v>X</v>
      </c>
      <c r="E9" s="40" t="str">
        <f t="shared" si="0"/>
        <v>X</v>
      </c>
      <c r="F9" s="40" t="str">
        <f t="shared" si="0"/>
        <v>X</v>
      </c>
      <c r="G9" s="40" t="str">
        <f t="shared" si="0"/>
        <v>X</v>
      </c>
    </row>
    <row r="10" spans="1:7" ht="19.5" customHeight="1" x14ac:dyDescent="0.3">
      <c r="A10" s="88" t="s">
        <v>7</v>
      </c>
      <c r="B10" s="31" t="s">
        <v>47</v>
      </c>
      <c r="C10" s="32" t="s">
        <v>31</v>
      </c>
      <c r="D10" s="21"/>
      <c r="E10" s="21"/>
      <c r="F10" s="6"/>
      <c r="G10" s="6"/>
    </row>
    <row r="11" spans="1:7" ht="46.8" x14ac:dyDescent="0.3">
      <c r="A11" s="88"/>
      <c r="B11" s="31" t="s">
        <v>48</v>
      </c>
      <c r="C11" s="27" t="s">
        <v>32</v>
      </c>
      <c r="D11" s="21"/>
      <c r="E11" s="21"/>
      <c r="F11" s="6"/>
      <c r="G11" s="74"/>
    </row>
    <row r="12" spans="1:7" ht="46.8" x14ac:dyDescent="0.3">
      <c r="A12" s="88"/>
      <c r="B12" s="31" t="s">
        <v>49</v>
      </c>
      <c r="C12" s="27" t="s">
        <v>33</v>
      </c>
      <c r="D12" s="21"/>
      <c r="E12" s="21"/>
      <c r="F12" s="6"/>
      <c r="G12" s="6"/>
    </row>
    <row r="13" spans="1:7" ht="31.2" x14ac:dyDescent="0.3">
      <c r="A13" s="88"/>
      <c r="B13" s="31" t="s">
        <v>50</v>
      </c>
      <c r="C13" s="35" t="s">
        <v>40</v>
      </c>
      <c r="D13" s="21"/>
      <c r="E13" s="21"/>
      <c r="F13" s="21"/>
      <c r="G13" s="21"/>
    </row>
    <row r="14" spans="1:7" ht="31.2" customHeight="1" thickBot="1" x14ac:dyDescent="0.35">
      <c r="A14" s="88"/>
      <c r="B14" s="31" t="s">
        <v>51</v>
      </c>
      <c r="C14" s="35" t="s">
        <v>41</v>
      </c>
      <c r="D14" s="21"/>
      <c r="E14" s="21"/>
      <c r="F14" s="21"/>
      <c r="G14" s="21"/>
    </row>
    <row r="15" spans="1:7" ht="22.5" customHeight="1" thickBot="1" x14ac:dyDescent="0.35">
      <c r="A15" s="20"/>
      <c r="B15" s="33" t="s">
        <v>52</v>
      </c>
      <c r="C15" s="36" t="s">
        <v>5</v>
      </c>
      <c r="D15" s="40" t="str">
        <f>IF(COUNTIF(D16:D20,"V")+COUNTIF(D16:D20,"ל.ר.")=4,"V",IF(COUNTIF(D16:D20,"X")&gt;0,"X",IF(COUNTIF(D16:D20,"?")&gt;0,"$","X")))</f>
        <v>X</v>
      </c>
      <c r="E15" s="40" t="str">
        <f>IF(COUNTIF(E16:E20,"V")+COUNTIF(E16:E20,"ל.ר.")=4,"V",IF(COUNTIF(E16:E20,"X")&gt;0,"X",IF(COUNTIF(E16:E20,"?")&gt;0,"$","X")))</f>
        <v>X</v>
      </c>
      <c r="F15" s="40" t="str">
        <f>IF(COUNTIF(F16:F20,"V")+COUNTIF(F16:F20,"ל.ר.")=4,"V",IF(COUNTIF(F16:F20,"X")&gt;0,"X",IF(COUNTIF(F16:F20,"?")&gt;0,"$","X")))</f>
        <v>X</v>
      </c>
      <c r="G15" s="40" t="str">
        <f>IF(COUNTIF(G16:G20,"V")+COUNTIF(G16:G20,"ל.ר.")=4,"V",IF(COUNTIF(G16:G20,"X")&gt;0,"X",IF(COUNTIF(G16:G20,"?")&gt;0,"$","X")))</f>
        <v>X</v>
      </c>
    </row>
    <row r="16" spans="1:7" ht="78.599999999999994" thickBot="1" x14ac:dyDescent="0.35">
      <c r="A16" s="88" t="s">
        <v>12</v>
      </c>
      <c r="B16" s="94" t="s">
        <v>53</v>
      </c>
      <c r="C16" s="75" t="s">
        <v>56</v>
      </c>
      <c r="D16" s="22"/>
      <c r="E16" s="8"/>
      <c r="F16" s="8"/>
      <c r="G16" s="8"/>
    </row>
    <row r="17" spans="1:7" ht="31.8" thickBot="1" x14ac:dyDescent="0.35">
      <c r="A17" s="88"/>
      <c r="B17" s="95"/>
      <c r="C17" s="75" t="s">
        <v>57</v>
      </c>
      <c r="D17" s="71"/>
      <c r="E17" s="71"/>
      <c r="F17" s="8"/>
      <c r="G17" s="8"/>
    </row>
    <row r="18" spans="1:7" ht="16.2" thickBot="1" x14ac:dyDescent="0.35">
      <c r="A18" s="88"/>
      <c r="B18" s="95"/>
      <c r="C18" s="75" t="s">
        <v>58</v>
      </c>
      <c r="D18" s="71"/>
      <c r="E18" s="71"/>
      <c r="F18" s="8"/>
      <c r="G18" s="8"/>
    </row>
    <row r="19" spans="1:7" ht="16.2" thickBot="1" x14ac:dyDescent="0.35">
      <c r="A19" s="93"/>
      <c r="B19" s="96"/>
      <c r="C19" s="75" t="s">
        <v>59</v>
      </c>
      <c r="D19" s="22"/>
      <c r="E19" s="9"/>
      <c r="F19" s="9"/>
      <c r="G19" s="9"/>
    </row>
    <row r="20" spans="1:7" ht="63" thickBot="1" x14ac:dyDescent="0.35">
      <c r="A20" s="38" t="s">
        <v>34</v>
      </c>
      <c r="B20" s="37" t="s">
        <v>54</v>
      </c>
      <c r="C20" s="69" t="s">
        <v>55</v>
      </c>
      <c r="D20" s="23"/>
      <c r="E20" s="10"/>
      <c r="F20" s="10"/>
      <c r="G20" s="10"/>
    </row>
    <row r="21" spans="1:7" ht="19.2" thickBot="1" x14ac:dyDescent="0.35">
      <c r="A21" s="84" t="s">
        <v>27</v>
      </c>
      <c r="B21" s="85"/>
      <c r="C21" s="85"/>
      <c r="D21" s="39" t="str">
        <f t="shared" ref="D21:G21" si="1">IF(AND(D9="V",D15="V"),"V",IF(OR(D9="X",D15="X"),"X",IF(OR(D9="$",D15="?"),"$","X")))</f>
        <v>X</v>
      </c>
      <c r="E21" s="39" t="str">
        <f t="shared" si="1"/>
        <v>X</v>
      </c>
      <c r="F21" s="39" t="str">
        <f t="shared" si="1"/>
        <v>X</v>
      </c>
      <c r="G21" s="39" t="str">
        <f t="shared" si="1"/>
        <v>X</v>
      </c>
    </row>
    <row r="22" spans="1:7" ht="16.2" thickBot="1" x14ac:dyDescent="0.35">
      <c r="A22" s="30" t="s">
        <v>6</v>
      </c>
      <c r="B22" s="25" t="s">
        <v>3</v>
      </c>
      <c r="C22" s="65" t="s">
        <v>60</v>
      </c>
      <c r="D22" s="65"/>
      <c r="E22" s="65"/>
      <c r="F22" s="65"/>
      <c r="G22" s="66"/>
    </row>
    <row r="23" spans="1:7" ht="15.75" customHeight="1" thickBot="1" x14ac:dyDescent="0.35">
      <c r="A23" s="140" t="s">
        <v>35</v>
      </c>
      <c r="B23" s="29">
        <v>6.1</v>
      </c>
      <c r="C23" s="28" t="s">
        <v>61</v>
      </c>
      <c r="D23" s="12"/>
      <c r="E23" s="9"/>
      <c r="F23" s="9"/>
      <c r="G23" s="9"/>
    </row>
    <row r="24" spans="1:7" ht="47.4" thickBot="1" x14ac:dyDescent="0.35">
      <c r="A24" s="141"/>
      <c r="B24" s="29">
        <v>6.2</v>
      </c>
      <c r="C24" s="28" t="s">
        <v>62</v>
      </c>
      <c r="D24" s="21"/>
      <c r="E24" s="6"/>
      <c r="F24" s="6"/>
      <c r="G24" s="9"/>
    </row>
    <row r="25" spans="1:7" ht="31.2" x14ac:dyDescent="0.3">
      <c r="A25" s="141"/>
      <c r="B25" s="29">
        <v>6.4</v>
      </c>
      <c r="C25" s="28" t="s">
        <v>63</v>
      </c>
      <c r="D25" s="21"/>
      <c r="E25" s="6"/>
      <c r="F25" s="6"/>
      <c r="G25" s="9"/>
    </row>
    <row r="26" spans="1:7" ht="46.8" x14ac:dyDescent="0.3">
      <c r="A26" s="141"/>
      <c r="B26" s="29">
        <v>6.5</v>
      </c>
      <c r="C26" s="28" t="s">
        <v>64</v>
      </c>
      <c r="D26" s="24"/>
      <c r="E26" s="7"/>
      <c r="F26" s="7"/>
      <c r="G26" s="7"/>
    </row>
    <row r="27" spans="1:7" ht="31.2" x14ac:dyDescent="0.3">
      <c r="A27" s="141"/>
      <c r="B27" s="29">
        <v>6.6</v>
      </c>
      <c r="C27" s="28" t="s">
        <v>65</v>
      </c>
      <c r="D27" s="24"/>
      <c r="E27" s="7"/>
      <c r="F27" s="7"/>
      <c r="G27" s="7"/>
    </row>
    <row r="28" spans="1:7" ht="46.8" x14ac:dyDescent="0.3">
      <c r="A28" s="141"/>
      <c r="B28" s="29">
        <v>6.7</v>
      </c>
      <c r="C28" s="28" t="s">
        <v>66</v>
      </c>
      <c r="D28" s="24"/>
      <c r="E28" s="7"/>
      <c r="F28" s="7"/>
      <c r="G28" s="7"/>
    </row>
    <row r="29" spans="1:7" ht="46.8" x14ac:dyDescent="0.3">
      <c r="A29" s="141"/>
      <c r="B29" s="29">
        <v>6.8</v>
      </c>
      <c r="C29" s="28" t="s">
        <v>67</v>
      </c>
      <c r="D29" s="24"/>
      <c r="E29" s="7"/>
      <c r="F29" s="7"/>
      <c r="G29" s="7"/>
    </row>
    <row r="30" spans="1:7" x14ac:dyDescent="0.3">
      <c r="A30" s="141"/>
      <c r="B30" s="29">
        <v>6.9</v>
      </c>
      <c r="C30" s="28" t="s">
        <v>68</v>
      </c>
      <c r="D30" s="24"/>
      <c r="E30" s="7"/>
      <c r="F30" s="7"/>
      <c r="G30" s="7"/>
    </row>
    <row r="31" spans="1:7" ht="62.4" x14ac:dyDescent="0.3">
      <c r="A31" s="141"/>
      <c r="B31" s="48">
        <v>6.1</v>
      </c>
      <c r="C31" s="28" t="s">
        <v>69</v>
      </c>
      <c r="D31" s="24"/>
      <c r="E31" s="7"/>
      <c r="F31" s="7"/>
      <c r="G31" s="7"/>
    </row>
    <row r="32" spans="1:7" ht="31.2" x14ac:dyDescent="0.3">
      <c r="A32" s="141"/>
      <c r="B32" s="29">
        <v>6.11</v>
      </c>
      <c r="C32" s="28" t="s">
        <v>70</v>
      </c>
      <c r="D32" s="24"/>
      <c r="E32" s="7"/>
      <c r="F32" s="7"/>
      <c r="G32" s="7"/>
    </row>
    <row r="33" spans="1:7" ht="31.2" x14ac:dyDescent="0.3">
      <c r="A33" s="141"/>
      <c r="B33" s="29">
        <v>6.12</v>
      </c>
      <c r="C33" s="28" t="s">
        <v>82</v>
      </c>
      <c r="D33" s="24"/>
      <c r="E33" s="7"/>
      <c r="F33" s="7"/>
      <c r="G33" s="7"/>
    </row>
    <row r="34" spans="1:7" ht="31.2" x14ac:dyDescent="0.3">
      <c r="A34" s="141"/>
      <c r="B34" s="29">
        <v>6.13</v>
      </c>
      <c r="C34" s="28" t="s">
        <v>90</v>
      </c>
      <c r="D34" s="24"/>
      <c r="E34" s="7"/>
      <c r="F34" s="7"/>
      <c r="G34" s="7"/>
    </row>
    <row r="35" spans="1:7" ht="31.2" x14ac:dyDescent="0.3">
      <c r="A35" s="141"/>
      <c r="B35" s="29">
        <v>6.14</v>
      </c>
      <c r="C35" s="28" t="s">
        <v>71</v>
      </c>
      <c r="D35" s="24"/>
      <c r="E35" s="7"/>
      <c r="F35" s="7"/>
      <c r="G35" s="7"/>
    </row>
    <row r="36" spans="1:7" ht="1.2" customHeight="1" x14ac:dyDescent="0.3">
      <c r="A36" s="141"/>
      <c r="B36" s="42"/>
      <c r="C36" s="43"/>
      <c r="D36" s="24"/>
      <c r="E36" s="7"/>
      <c r="F36" s="7"/>
      <c r="G36" s="7"/>
    </row>
    <row r="37" spans="1:7" ht="15.6" hidden="1" customHeight="1" x14ac:dyDescent="0.3">
      <c r="A37" s="141"/>
      <c r="B37" s="49"/>
      <c r="C37" s="43"/>
      <c r="D37" s="24"/>
      <c r="E37" s="7"/>
      <c r="F37" s="7"/>
      <c r="G37" s="7"/>
    </row>
    <row r="38" spans="1:7" ht="16.2" hidden="1" customHeight="1" thickBot="1" x14ac:dyDescent="0.35">
      <c r="A38" s="141"/>
      <c r="B38" s="42"/>
      <c r="C38" s="43"/>
      <c r="D38" s="24"/>
      <c r="E38" s="7"/>
      <c r="F38" s="7"/>
      <c r="G38" s="7"/>
    </row>
    <row r="39" spans="1:7" ht="31.2" x14ac:dyDescent="0.3">
      <c r="A39" s="141"/>
      <c r="B39" s="29">
        <v>6.16</v>
      </c>
      <c r="C39" s="28" t="s">
        <v>93</v>
      </c>
      <c r="D39" s="24"/>
      <c r="E39" s="7"/>
      <c r="F39" s="7"/>
      <c r="G39" s="7"/>
    </row>
    <row r="40" spans="1:7" ht="46.8" x14ac:dyDescent="0.3">
      <c r="A40" s="141"/>
      <c r="B40" s="29">
        <v>6.17</v>
      </c>
      <c r="C40" s="28" t="s">
        <v>94</v>
      </c>
      <c r="D40" s="24"/>
      <c r="E40" s="7"/>
      <c r="F40" s="7"/>
      <c r="G40" s="7"/>
    </row>
    <row r="41" spans="1:7" ht="31.2" x14ac:dyDescent="0.3">
      <c r="A41" s="141"/>
      <c r="B41" s="29">
        <v>6.18</v>
      </c>
      <c r="C41" s="28" t="s">
        <v>95</v>
      </c>
      <c r="D41" s="24"/>
      <c r="E41" s="7"/>
      <c r="F41" s="7"/>
      <c r="G41" s="7"/>
    </row>
    <row r="42" spans="1:7" ht="16.2" thickBot="1" x14ac:dyDescent="0.35">
      <c r="A42" s="141"/>
      <c r="B42" s="29">
        <v>6.19</v>
      </c>
      <c r="C42" s="28" t="s">
        <v>92</v>
      </c>
      <c r="D42" s="24"/>
      <c r="E42" s="7"/>
      <c r="F42" s="7"/>
      <c r="G42" s="7"/>
    </row>
    <row r="43" spans="1:7" ht="17.399999999999999" thickBot="1" x14ac:dyDescent="0.35">
      <c r="A43" s="76" t="s">
        <v>28</v>
      </c>
      <c r="B43" s="77"/>
      <c r="C43" s="78"/>
      <c r="D43" s="41" t="str">
        <f>IF(COUNTIF(D23:D38,"V")+COUNTIF(D23:D38,"ל.ר.")=21,"V",IF(COUNTIF(D23:D38,"X")&gt;0,"X",IF(COUNTIF(D23:D38,"?")&gt;0,"$","X")))</f>
        <v>X</v>
      </c>
      <c r="E43" s="40" t="str">
        <f>IF(COUNTIF(E23:E38,"V")+COUNTIF(E23:E38,"ל.ר.")=21,"V",IF(COUNTIF(E23:E38,"X")&gt;0,"X",IF(COUNTIF(E23:E38,"?")&gt;0,"$","X")))</f>
        <v>X</v>
      </c>
      <c r="F43" s="40" t="str">
        <f>IF(COUNTIF(F23:F38,"V")+COUNTIF(F23:F38,"ל.ר.")=21,"V",IF(COUNTIF(F23:F38,"X")&gt;0,"X",IF(COUNTIF(F23:F38,"?")&gt;0,"$","X")))</f>
        <v>X</v>
      </c>
      <c r="G43" s="40" t="str">
        <f>IF(COUNTIF(G23:G38,"V")+COUNTIF(G23:G38,"ל.ר.")=21,"V",IF(COUNTIF(G23:G38,"X")&gt;0,"X",IF(COUNTIF(G23:G38,"?")&gt;0,"$","X")))</f>
        <v>X</v>
      </c>
    </row>
    <row r="44" spans="1:7" ht="21.6" thickBot="1" x14ac:dyDescent="0.35">
      <c r="A44" s="79" t="s">
        <v>29</v>
      </c>
      <c r="B44" s="80"/>
      <c r="C44" s="81"/>
      <c r="D44" s="39" t="str">
        <f>IF(AND(D21="V",D43="V"),"V",IF(OR(D21="X",D43="X"),"X",IF(OR(D21="$",D43="?"),"$","X")))</f>
        <v>X</v>
      </c>
      <c r="E44" s="39" t="str">
        <f>IF(AND(E21="V",E43="V"),"V",IF(OR(E21="X",E43="X"),"X",IF(OR(E21="$",E43="?"),"$","X")))</f>
        <v>X</v>
      </c>
      <c r="F44" s="39" t="str">
        <f>IF(AND(F21="V",F43="V"),"V",IF(OR(F21="X",F43="X"),"X",IF(OR(F21="$",F43="?"),"$","X")))</f>
        <v>X</v>
      </c>
      <c r="G44" s="39" t="str">
        <f>IF(AND(G21="V",G43="V"),"V",IF(OR(G21="X",G43="X"),"X",IF(OR(G21="$",G43="?"),"$","X")))</f>
        <v>X</v>
      </c>
    </row>
    <row r="45" spans="1:7" x14ac:dyDescent="0.3">
      <c r="B45" s="2"/>
      <c r="C45" s="2"/>
      <c r="D45" s="2"/>
      <c r="E45" s="11"/>
      <c r="F45" s="11"/>
    </row>
    <row r="46" spans="1:7" x14ac:dyDescent="0.3">
      <c r="B46" s="2"/>
      <c r="C46" s="2"/>
      <c r="D46" s="2"/>
      <c r="E46" s="11"/>
      <c r="F46" s="11"/>
    </row>
    <row r="47" spans="1:7" x14ac:dyDescent="0.3">
      <c r="B47" s="2"/>
      <c r="C47" s="2"/>
      <c r="D47" s="2"/>
      <c r="E47" s="11"/>
      <c r="F47" s="11"/>
    </row>
    <row r="48" spans="1:7" x14ac:dyDescent="0.3">
      <c r="B48" s="2"/>
      <c r="C48" s="2"/>
      <c r="D48" s="11"/>
      <c r="E48" s="11"/>
      <c r="F48" s="11"/>
    </row>
    <row r="49" spans="2:6" x14ac:dyDescent="0.3">
      <c r="B49" s="2"/>
      <c r="C49" s="2"/>
      <c r="D49" s="11"/>
      <c r="E49" s="11"/>
      <c r="F49" s="11"/>
    </row>
    <row r="50" spans="2:6" x14ac:dyDescent="0.3">
      <c r="B50" s="2"/>
      <c r="C50" s="2"/>
      <c r="D50" s="11"/>
      <c r="E50" s="11"/>
      <c r="F50" s="11"/>
    </row>
  </sheetData>
  <mergeCells count="13">
    <mergeCell ref="A43:C43"/>
    <mergeCell ref="A44:C44"/>
    <mergeCell ref="G1:G2"/>
    <mergeCell ref="F1:F2"/>
    <mergeCell ref="A21:C21"/>
    <mergeCell ref="C1:C2"/>
    <mergeCell ref="D1:D2"/>
    <mergeCell ref="E1:E2"/>
    <mergeCell ref="A10:A14"/>
    <mergeCell ref="A1:B7"/>
    <mergeCell ref="A16:A19"/>
    <mergeCell ref="B16:B19"/>
    <mergeCell ref="A23:A42"/>
  </mergeCells>
  <conditionalFormatting sqref="D20 E19:F20 D10:G14 D23:F24 E25:F25 D25:D35 G24:G25 D36:G38">
    <cfRule type="containsText" dxfId="135" priority="302" operator="containsText" text="V">
      <formula>NOT(ISERROR(SEARCH("V",D10)))</formula>
    </cfRule>
    <cfRule type="expression" dxfId="134" priority="303">
      <formula>D10="ל.ר."</formula>
    </cfRule>
    <cfRule type="containsText" dxfId="133" priority="304" operator="containsText" text="X">
      <formula>NOT(ISERROR(SEARCH("X",D10)))</formula>
    </cfRule>
    <cfRule type="notContainsBlanks" dxfId="132" priority="305">
      <formula>LEN(TRIM(D10))&gt;0</formula>
    </cfRule>
  </conditionalFormatting>
  <conditionalFormatting sqref="F34:F35 F27:F31 E27:E35">
    <cfRule type="containsText" dxfId="131" priority="290" operator="containsText" text="V">
      <formula>NOT(ISERROR(SEARCH("V",E27)))</formula>
    </cfRule>
    <cfRule type="expression" dxfId="130" priority="291">
      <formula>E27="ל.ר."</formula>
    </cfRule>
    <cfRule type="containsText" dxfId="129" priority="292" operator="containsText" text="X">
      <formula>NOT(ISERROR(SEARCH("X",E27)))</formula>
    </cfRule>
    <cfRule type="notContainsBlanks" dxfId="128" priority="293">
      <formula>LEN(TRIM(E27))&gt;0</formula>
    </cfRule>
  </conditionalFormatting>
  <conditionalFormatting sqref="F32:F33 E26:G26">
    <cfRule type="containsText" dxfId="127" priority="177" operator="containsText" text="V">
      <formula>NOT(ISERROR(SEARCH("V",E26)))</formula>
    </cfRule>
    <cfRule type="expression" dxfId="126" priority="178">
      <formula>E26="ל.ר."</formula>
    </cfRule>
    <cfRule type="containsText" dxfId="125" priority="179" operator="containsText" text="X">
      <formula>NOT(ISERROR(SEARCH("X",E26)))</formula>
    </cfRule>
    <cfRule type="notContainsBlanks" dxfId="124" priority="180">
      <formula>LEN(TRIM(E26))&gt;0</formula>
    </cfRule>
  </conditionalFormatting>
  <conditionalFormatting sqref="D19 D16:G18">
    <cfRule type="containsText" dxfId="123" priority="185" operator="containsText" text="V">
      <formula>NOT(ISERROR(SEARCH("V",D16)))</formula>
    </cfRule>
    <cfRule type="expression" dxfId="122" priority="186">
      <formula>D16="ל.ר."</formula>
    </cfRule>
    <cfRule type="containsText" dxfId="121" priority="187" operator="containsText" text="X">
      <formula>NOT(ISERROR(SEARCH("X",D16)))</formula>
    </cfRule>
    <cfRule type="notContainsBlanks" dxfId="120" priority="188">
      <formula>LEN(TRIM(D16))&gt;0</formula>
    </cfRule>
  </conditionalFormatting>
  <conditionalFormatting sqref="G30:G35">
    <cfRule type="containsText" dxfId="119" priority="133" operator="containsText" text="V">
      <formula>NOT(ISERROR(SEARCH("V",G30)))</formula>
    </cfRule>
    <cfRule type="expression" dxfId="118" priority="134">
      <formula>G30="ל.ר."</formula>
    </cfRule>
    <cfRule type="containsText" dxfId="117" priority="135" operator="containsText" text="X">
      <formula>NOT(ISERROR(SEARCH("X",G30)))</formula>
    </cfRule>
    <cfRule type="notContainsBlanks" dxfId="116" priority="136">
      <formula>LEN(TRIM(G30))&gt;0</formula>
    </cfRule>
  </conditionalFormatting>
  <conditionalFormatting sqref="G19:G20">
    <cfRule type="containsText" dxfId="115" priority="157" operator="containsText" text="V">
      <formula>NOT(ISERROR(SEARCH("V",G19)))</formula>
    </cfRule>
    <cfRule type="expression" dxfId="114" priority="158">
      <formula>G19="ל.ר."</formula>
    </cfRule>
    <cfRule type="containsText" dxfId="113" priority="159" operator="containsText" text="X">
      <formula>NOT(ISERROR(SEARCH("X",G19)))</formula>
    </cfRule>
    <cfRule type="notContainsBlanks" dxfId="112" priority="160">
      <formula>LEN(TRIM(G19))&gt;0</formula>
    </cfRule>
  </conditionalFormatting>
  <conditionalFormatting sqref="G23">
    <cfRule type="containsText" dxfId="111" priority="141" operator="containsText" text="V">
      <formula>NOT(ISERROR(SEARCH("V",G23)))</formula>
    </cfRule>
    <cfRule type="expression" dxfId="110" priority="142">
      <formula>G23="ל.ר."</formula>
    </cfRule>
    <cfRule type="containsText" dxfId="109" priority="143" operator="containsText" text="X">
      <formula>NOT(ISERROR(SEARCH("X",G23)))</formula>
    </cfRule>
    <cfRule type="notContainsBlanks" dxfId="108" priority="144">
      <formula>LEN(TRIM(G23))&gt;0</formula>
    </cfRule>
  </conditionalFormatting>
  <conditionalFormatting sqref="D9:G9">
    <cfRule type="containsText" dxfId="103" priority="105" operator="containsText" text="ל.ר.">
      <formula>NOT(ISERROR(SEARCH("ל.ר.",D9)))</formula>
    </cfRule>
    <cfRule type="containsText" dxfId="102" priority="106" operator="containsText" text="$">
      <formula>NOT(ISERROR(SEARCH("$",D9)))</formula>
    </cfRule>
    <cfRule type="containsText" dxfId="101" priority="107" operator="containsText" text="X">
      <formula>NOT(ISERROR(SEARCH("X",D9)))</formula>
    </cfRule>
    <cfRule type="containsText" dxfId="100" priority="108" operator="containsText" text="V">
      <formula>NOT(ISERROR(SEARCH("V",D9)))</formula>
    </cfRule>
  </conditionalFormatting>
  <conditionalFormatting sqref="D15">
    <cfRule type="containsText" dxfId="99" priority="101" operator="containsText" text="ל.ר.">
      <formula>NOT(ISERROR(SEARCH("ל.ר.",D15)))</formula>
    </cfRule>
    <cfRule type="containsText" dxfId="98" priority="102" operator="containsText" text="$">
      <formula>NOT(ISERROR(SEARCH("$",D15)))</formula>
    </cfRule>
    <cfRule type="containsText" dxfId="97" priority="103" operator="containsText" text="X">
      <formula>NOT(ISERROR(SEARCH("X",D15)))</formula>
    </cfRule>
    <cfRule type="containsText" dxfId="96" priority="104" operator="containsText" text="V">
      <formula>NOT(ISERROR(SEARCH("V",D15)))</formula>
    </cfRule>
  </conditionalFormatting>
  <conditionalFormatting sqref="E15">
    <cfRule type="containsText" dxfId="95" priority="89" operator="containsText" text="ל.ר.">
      <formula>NOT(ISERROR(SEARCH("ל.ר.",E15)))</formula>
    </cfRule>
    <cfRule type="containsText" dxfId="94" priority="90" operator="containsText" text="$">
      <formula>NOT(ISERROR(SEARCH("$",E15)))</formula>
    </cfRule>
    <cfRule type="containsText" dxfId="93" priority="91" operator="containsText" text="X">
      <formula>NOT(ISERROR(SEARCH("X",E15)))</formula>
    </cfRule>
    <cfRule type="containsText" dxfId="92" priority="92" operator="containsText" text="V">
      <formula>NOT(ISERROR(SEARCH("V",E15)))</formula>
    </cfRule>
  </conditionalFormatting>
  <conditionalFormatting sqref="F15">
    <cfRule type="containsText" dxfId="91" priority="85" operator="containsText" text="ל.ר.">
      <formula>NOT(ISERROR(SEARCH("ל.ר.",F15)))</formula>
    </cfRule>
    <cfRule type="containsText" dxfId="90" priority="86" operator="containsText" text="$">
      <formula>NOT(ISERROR(SEARCH("$",F15)))</formula>
    </cfRule>
    <cfRule type="containsText" dxfId="89" priority="87" operator="containsText" text="X">
      <formula>NOT(ISERROR(SEARCH("X",F15)))</formula>
    </cfRule>
    <cfRule type="containsText" dxfId="88" priority="88" operator="containsText" text="V">
      <formula>NOT(ISERROR(SEARCH("V",F15)))</formula>
    </cfRule>
  </conditionalFormatting>
  <conditionalFormatting sqref="G15">
    <cfRule type="containsText" dxfId="87" priority="81" operator="containsText" text="ל.ר.">
      <formula>NOT(ISERROR(SEARCH("ל.ר.",G15)))</formula>
    </cfRule>
    <cfRule type="containsText" dxfId="86" priority="82" operator="containsText" text="$">
      <formula>NOT(ISERROR(SEARCH("$",G15)))</formula>
    </cfRule>
    <cfRule type="containsText" dxfId="85" priority="83" operator="containsText" text="X">
      <formula>NOT(ISERROR(SEARCH("X",G15)))</formula>
    </cfRule>
    <cfRule type="containsText" dxfId="84" priority="84" operator="containsText" text="V">
      <formula>NOT(ISERROR(SEARCH("V",G15)))</formula>
    </cfRule>
  </conditionalFormatting>
  <conditionalFormatting sqref="D21">
    <cfRule type="containsText" dxfId="83" priority="77" operator="containsText" text="ל.ר.">
      <formula>NOT(ISERROR(SEARCH("ל.ר.",D21)))</formula>
    </cfRule>
    <cfRule type="containsText" dxfId="82" priority="78" operator="containsText" text="$">
      <formula>NOT(ISERROR(SEARCH("$",D21)))</formula>
    </cfRule>
    <cfRule type="containsText" dxfId="81" priority="79" operator="containsText" text="X">
      <formula>NOT(ISERROR(SEARCH("X",D21)))</formula>
    </cfRule>
    <cfRule type="containsText" dxfId="80" priority="80" operator="containsText" text="V">
      <formula>NOT(ISERROR(SEARCH("V",D21)))</formula>
    </cfRule>
  </conditionalFormatting>
  <conditionalFormatting sqref="E21">
    <cfRule type="containsText" dxfId="79" priority="73" operator="containsText" text="ל.ר.">
      <formula>NOT(ISERROR(SEARCH("ל.ר.",E21)))</formula>
    </cfRule>
    <cfRule type="containsText" dxfId="78" priority="74" operator="containsText" text="$">
      <formula>NOT(ISERROR(SEARCH("$",E21)))</formula>
    </cfRule>
    <cfRule type="containsText" dxfId="77" priority="75" operator="containsText" text="X">
      <formula>NOT(ISERROR(SEARCH("X",E21)))</formula>
    </cfRule>
    <cfRule type="containsText" dxfId="76" priority="76" operator="containsText" text="V">
      <formula>NOT(ISERROR(SEARCH("V",E21)))</formula>
    </cfRule>
  </conditionalFormatting>
  <conditionalFormatting sqref="F21">
    <cfRule type="containsText" dxfId="75" priority="69" operator="containsText" text="ל.ר.">
      <formula>NOT(ISERROR(SEARCH("ל.ר.",F21)))</formula>
    </cfRule>
    <cfRule type="containsText" dxfId="74" priority="70" operator="containsText" text="$">
      <formula>NOT(ISERROR(SEARCH("$",F21)))</formula>
    </cfRule>
    <cfRule type="containsText" dxfId="73" priority="71" operator="containsText" text="X">
      <formula>NOT(ISERROR(SEARCH("X",F21)))</formula>
    </cfRule>
    <cfRule type="containsText" dxfId="72" priority="72" operator="containsText" text="V">
      <formula>NOT(ISERROR(SEARCH("V",F21)))</formula>
    </cfRule>
  </conditionalFormatting>
  <conditionalFormatting sqref="G21">
    <cfRule type="containsText" dxfId="71" priority="65" operator="containsText" text="ל.ר.">
      <formula>NOT(ISERROR(SEARCH("ל.ר.",G21)))</formula>
    </cfRule>
    <cfRule type="containsText" dxfId="70" priority="66" operator="containsText" text="$">
      <formula>NOT(ISERROR(SEARCH("$",G21)))</formula>
    </cfRule>
    <cfRule type="containsText" dxfId="69" priority="67" operator="containsText" text="X">
      <formula>NOT(ISERROR(SEARCH("X",G21)))</formula>
    </cfRule>
    <cfRule type="containsText" dxfId="68" priority="68" operator="containsText" text="V">
      <formula>NOT(ISERROR(SEARCH("V",G21)))</formula>
    </cfRule>
  </conditionalFormatting>
  <conditionalFormatting sqref="D43">
    <cfRule type="containsText" dxfId="67" priority="61" operator="containsText" text="ל.ר.">
      <formula>NOT(ISERROR(SEARCH("ל.ר.",D43)))</formula>
    </cfRule>
    <cfRule type="containsText" dxfId="66" priority="62" operator="containsText" text="$">
      <formula>NOT(ISERROR(SEARCH("$",D43)))</formula>
    </cfRule>
    <cfRule type="containsText" dxfId="65" priority="63" operator="containsText" text="X">
      <formula>NOT(ISERROR(SEARCH("X",D43)))</formula>
    </cfRule>
    <cfRule type="containsText" dxfId="64" priority="64" operator="containsText" text="V">
      <formula>NOT(ISERROR(SEARCH("V",D43)))</formula>
    </cfRule>
  </conditionalFormatting>
  <conditionalFormatting sqref="E43">
    <cfRule type="containsText" dxfId="63" priority="57" operator="containsText" text="ל.ר.">
      <formula>NOT(ISERROR(SEARCH("ל.ר.",E43)))</formula>
    </cfRule>
    <cfRule type="containsText" dxfId="62" priority="58" operator="containsText" text="$">
      <formula>NOT(ISERROR(SEARCH("$",E43)))</formula>
    </cfRule>
    <cfRule type="containsText" dxfId="61" priority="59" operator="containsText" text="X">
      <formula>NOT(ISERROR(SEARCH("X",E43)))</formula>
    </cfRule>
    <cfRule type="containsText" dxfId="60" priority="60" operator="containsText" text="V">
      <formula>NOT(ISERROR(SEARCH("V",E43)))</formula>
    </cfRule>
  </conditionalFormatting>
  <conditionalFormatting sqref="F43">
    <cfRule type="containsText" dxfId="59" priority="53" operator="containsText" text="ל.ר.">
      <formula>NOT(ISERROR(SEARCH("ל.ר.",F43)))</formula>
    </cfRule>
    <cfRule type="containsText" dxfId="58" priority="54" operator="containsText" text="$">
      <formula>NOT(ISERROR(SEARCH("$",F43)))</formula>
    </cfRule>
    <cfRule type="containsText" dxfId="57" priority="55" operator="containsText" text="X">
      <formula>NOT(ISERROR(SEARCH("X",F43)))</formula>
    </cfRule>
    <cfRule type="containsText" dxfId="56" priority="56" operator="containsText" text="V">
      <formula>NOT(ISERROR(SEARCH("V",F43)))</formula>
    </cfRule>
  </conditionalFormatting>
  <conditionalFormatting sqref="G43">
    <cfRule type="containsText" dxfId="55" priority="49" operator="containsText" text="ל.ר.">
      <formula>NOT(ISERROR(SEARCH("ל.ר.",G43)))</formula>
    </cfRule>
    <cfRule type="containsText" dxfId="54" priority="50" operator="containsText" text="$">
      <formula>NOT(ISERROR(SEARCH("$",G43)))</formula>
    </cfRule>
    <cfRule type="containsText" dxfId="53" priority="51" operator="containsText" text="X">
      <formula>NOT(ISERROR(SEARCH("X",G43)))</formula>
    </cfRule>
    <cfRule type="containsText" dxfId="52" priority="52" operator="containsText" text="V">
      <formula>NOT(ISERROR(SEARCH("V",G43)))</formula>
    </cfRule>
  </conditionalFormatting>
  <conditionalFormatting sqref="D44">
    <cfRule type="containsText" dxfId="51" priority="45" operator="containsText" text="ל.ר.">
      <formula>NOT(ISERROR(SEARCH("ל.ר.",D44)))</formula>
    </cfRule>
    <cfRule type="containsText" dxfId="50" priority="46" operator="containsText" text="$">
      <formula>NOT(ISERROR(SEARCH("$",D44)))</formula>
    </cfRule>
    <cfRule type="containsText" dxfId="49" priority="47" operator="containsText" text="X">
      <formula>NOT(ISERROR(SEARCH("X",D44)))</formula>
    </cfRule>
    <cfRule type="containsText" dxfId="48" priority="48" operator="containsText" text="V">
      <formula>NOT(ISERROR(SEARCH("V",D44)))</formula>
    </cfRule>
  </conditionalFormatting>
  <conditionalFormatting sqref="E44">
    <cfRule type="containsText" dxfId="47" priority="41" operator="containsText" text="ל.ר.">
      <formula>NOT(ISERROR(SEARCH("ל.ר.",E44)))</formula>
    </cfRule>
    <cfRule type="containsText" dxfId="46" priority="42" operator="containsText" text="$">
      <formula>NOT(ISERROR(SEARCH("$",E44)))</formula>
    </cfRule>
    <cfRule type="containsText" dxfId="45" priority="43" operator="containsText" text="X">
      <formula>NOT(ISERROR(SEARCH("X",E44)))</formula>
    </cfRule>
    <cfRule type="containsText" dxfId="44" priority="44" operator="containsText" text="V">
      <formula>NOT(ISERROR(SEARCH("V",E44)))</formula>
    </cfRule>
  </conditionalFormatting>
  <conditionalFormatting sqref="F44">
    <cfRule type="containsText" dxfId="43" priority="37" operator="containsText" text="ל.ר.">
      <formula>NOT(ISERROR(SEARCH("ל.ר.",F44)))</formula>
    </cfRule>
    <cfRule type="containsText" dxfId="42" priority="38" operator="containsText" text="$">
      <formula>NOT(ISERROR(SEARCH("$",F44)))</formula>
    </cfRule>
    <cfRule type="containsText" dxfId="41" priority="39" operator="containsText" text="X">
      <formula>NOT(ISERROR(SEARCH("X",F44)))</formula>
    </cfRule>
    <cfRule type="containsText" dxfId="40" priority="40" operator="containsText" text="V">
      <formula>NOT(ISERROR(SEARCH("V",F44)))</formula>
    </cfRule>
  </conditionalFormatting>
  <conditionalFormatting sqref="G44">
    <cfRule type="containsText" dxfId="39" priority="33" operator="containsText" text="ל.ר.">
      <formula>NOT(ISERROR(SEARCH("ל.ר.",G44)))</formula>
    </cfRule>
    <cfRule type="containsText" dxfId="38" priority="34" operator="containsText" text="$">
      <formula>NOT(ISERROR(SEARCH("$",G44)))</formula>
    </cfRule>
    <cfRule type="containsText" dxfId="37" priority="35" operator="containsText" text="X">
      <formula>NOT(ISERROR(SEARCH("X",G44)))</formula>
    </cfRule>
    <cfRule type="containsText" dxfId="36" priority="36" operator="containsText" text="V">
      <formula>NOT(ISERROR(SEARCH("V",G44)))</formula>
    </cfRule>
  </conditionalFormatting>
  <conditionalFormatting sqref="G27:G29">
    <cfRule type="containsText" dxfId="27" priority="17" operator="containsText" text="V">
      <formula>NOT(ISERROR(SEARCH("V",G27)))</formula>
    </cfRule>
    <cfRule type="expression" dxfId="26" priority="18">
      <formula>G27="ל.ר."</formula>
    </cfRule>
    <cfRule type="containsText" dxfId="25" priority="19" operator="containsText" text="X">
      <formula>NOT(ISERROR(SEARCH("X",G27)))</formula>
    </cfRule>
    <cfRule type="notContainsBlanks" dxfId="24" priority="20">
      <formula>LEN(TRIM(G27))&gt;0</formula>
    </cfRule>
  </conditionalFormatting>
  <conditionalFormatting sqref="D39:D42">
    <cfRule type="containsText" dxfId="19" priority="9" operator="containsText" text="V">
      <formula>NOT(ISERROR(SEARCH("V",D39)))</formula>
    </cfRule>
    <cfRule type="expression" dxfId="18" priority="10">
      <formula>D39="ל.ר."</formula>
    </cfRule>
    <cfRule type="containsText" dxfId="17" priority="11" operator="containsText" text="X">
      <formula>NOT(ISERROR(SEARCH("X",D39)))</formula>
    </cfRule>
    <cfRule type="notContainsBlanks" dxfId="16" priority="12">
      <formula>LEN(TRIM(D39))&gt;0</formula>
    </cfRule>
  </conditionalFormatting>
  <conditionalFormatting sqref="E39:F42">
    <cfRule type="containsText" dxfId="15" priority="5" operator="containsText" text="V">
      <formula>NOT(ISERROR(SEARCH("V",E39)))</formula>
    </cfRule>
    <cfRule type="expression" dxfId="14" priority="6">
      <formula>E39="ל.ר."</formula>
    </cfRule>
    <cfRule type="containsText" dxfId="13" priority="7" operator="containsText" text="X">
      <formula>NOT(ISERROR(SEARCH("X",E39)))</formula>
    </cfRule>
    <cfRule type="notContainsBlanks" dxfId="12" priority="8">
      <formula>LEN(TRIM(E39))&gt;0</formula>
    </cfRule>
  </conditionalFormatting>
  <conditionalFormatting sqref="G39:G42">
    <cfRule type="containsText" dxfId="11" priority="1" operator="containsText" text="V">
      <formula>NOT(ISERROR(SEARCH("V",G39)))</formula>
    </cfRule>
    <cfRule type="expression" dxfId="10" priority="2">
      <formula>G39="ל.ר."</formula>
    </cfRule>
    <cfRule type="containsText" dxfId="9" priority="3" operator="containsText" text="X">
      <formula>NOT(ISERROR(SEARCH("X",G39)))</formula>
    </cfRule>
    <cfRule type="notContainsBlanks" dxfId="8" priority="4">
      <formula>LEN(TRIM(G39))&gt;0</formula>
    </cfRule>
  </conditionalFormatting>
  <dataValidations count="1">
    <dataValidation allowBlank="1" showInputMessage="1" sqref="G26:G29 E10:F12 E13:G14 G16:G18 D16:F20 D10:D14 D23:F42"/>
  </dataValidations>
  <pageMargins left="0.7" right="0.7" top="0.75" bottom="0.75" header="0.3" footer="0.3"/>
  <pageSetup paperSize="9" scale="96" orientation="portrait" r:id="rId1"/>
  <rowBreaks count="1" manualBreakCount="1">
    <brk id="2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rightToLeft="1" zoomScale="90" zoomScaleNormal="90" workbookViewId="0">
      <selection activeCell="C18" sqref="C18"/>
    </sheetView>
  </sheetViews>
  <sheetFormatPr defaultColWidth="9" defaultRowHeight="15.6" x14ac:dyDescent="0.3"/>
  <cols>
    <col min="1" max="1" width="13" style="47" customWidth="1"/>
    <col min="2" max="2" width="7.8984375" style="47" customWidth="1"/>
    <col min="3" max="3" width="64.8984375" style="47" bestFit="1" customWidth="1"/>
    <col min="4" max="4" width="64.5" style="47" customWidth="1"/>
    <col min="5" max="5" width="7.8984375" style="47" customWidth="1"/>
    <col min="6" max="6" width="10" style="47" customWidth="1"/>
    <col min="7" max="7" width="9.3984375" style="47" bestFit="1" customWidth="1"/>
    <col min="8" max="8" width="11" style="47" customWidth="1"/>
    <col min="9" max="9" width="9.3984375" style="47" bestFit="1" customWidth="1"/>
    <col min="10" max="10" width="14" style="47" customWidth="1"/>
    <col min="11" max="11" width="10" style="47" customWidth="1"/>
    <col min="12" max="12" width="11" style="47" customWidth="1"/>
    <col min="13" max="13" width="11.3984375" style="47" customWidth="1"/>
    <col min="14" max="16384" width="9" style="47"/>
  </cols>
  <sheetData>
    <row r="1" spans="1:13" x14ac:dyDescent="0.3">
      <c r="A1" s="115" t="s">
        <v>14</v>
      </c>
      <c r="B1" s="115" t="s">
        <v>18</v>
      </c>
      <c r="C1" s="115" t="s">
        <v>22</v>
      </c>
      <c r="D1" s="115" t="s">
        <v>30</v>
      </c>
      <c r="E1" s="115" t="s">
        <v>13</v>
      </c>
      <c r="F1" s="108">
        <f>'תנאי סף'!D1:D2</f>
        <v>1</v>
      </c>
      <c r="G1" s="109"/>
      <c r="H1" s="108">
        <f>'תנאי סף'!E1:E2</f>
        <v>2</v>
      </c>
      <c r="I1" s="109"/>
      <c r="J1" s="108">
        <f>'תנאי סף'!F1:F2</f>
        <v>3</v>
      </c>
      <c r="K1" s="109"/>
      <c r="L1" s="108">
        <f>'תנאי סף'!G1:G2</f>
        <v>4</v>
      </c>
      <c r="M1" s="109"/>
    </row>
    <row r="2" spans="1:13" x14ac:dyDescent="0.3">
      <c r="A2" s="116"/>
      <c r="B2" s="116"/>
      <c r="C2" s="116"/>
      <c r="D2" s="116"/>
      <c r="E2" s="116"/>
      <c r="F2" s="110">
        <f>'תנאי סף'!D3</f>
        <v>0</v>
      </c>
      <c r="G2" s="111"/>
      <c r="H2" s="110">
        <f>'תנאי סף'!E3</f>
        <v>0</v>
      </c>
      <c r="I2" s="111"/>
      <c r="J2" s="110">
        <f>'תנאי סף'!F3</f>
        <v>0</v>
      </c>
      <c r="K2" s="111"/>
      <c r="L2" s="110">
        <f>'תנאי סף'!G3</f>
        <v>0</v>
      </c>
      <c r="M2" s="111"/>
    </row>
    <row r="3" spans="1:13" x14ac:dyDescent="0.3">
      <c r="A3" s="117"/>
      <c r="B3" s="117"/>
      <c r="C3" s="117"/>
      <c r="D3" s="117"/>
      <c r="E3" s="117"/>
      <c r="F3" s="59" t="s">
        <v>17</v>
      </c>
      <c r="G3" s="60" t="s">
        <v>8</v>
      </c>
      <c r="H3" s="59" t="s">
        <v>17</v>
      </c>
      <c r="I3" s="60" t="s">
        <v>8</v>
      </c>
      <c r="J3" s="59" t="s">
        <v>17</v>
      </c>
      <c r="K3" s="60" t="s">
        <v>8</v>
      </c>
      <c r="L3" s="59" t="s">
        <v>17</v>
      </c>
      <c r="M3" s="60" t="s">
        <v>8</v>
      </c>
    </row>
    <row r="4" spans="1:13" ht="62.4" x14ac:dyDescent="0.3">
      <c r="A4" s="97" t="s">
        <v>23</v>
      </c>
      <c r="B4" s="97" t="s">
        <v>83</v>
      </c>
      <c r="C4" s="126" t="s">
        <v>78</v>
      </c>
      <c r="D4" s="56" t="s">
        <v>72</v>
      </c>
      <c r="E4" s="97">
        <v>25</v>
      </c>
      <c r="F4" s="61"/>
      <c r="G4" s="62"/>
      <c r="H4" s="61"/>
      <c r="I4" s="62"/>
      <c r="J4" s="61"/>
      <c r="K4" s="62"/>
      <c r="L4" s="61"/>
      <c r="M4" s="62"/>
    </row>
    <row r="5" spans="1:13" ht="46.8" x14ac:dyDescent="0.3">
      <c r="A5" s="118"/>
      <c r="B5" s="118"/>
      <c r="C5" s="127"/>
      <c r="D5" s="56" t="s">
        <v>73</v>
      </c>
      <c r="E5" s="118"/>
      <c r="F5" s="61"/>
      <c r="G5" s="62"/>
      <c r="H5" s="61"/>
      <c r="I5" s="62"/>
      <c r="J5" s="61"/>
      <c r="K5" s="62"/>
      <c r="L5" s="61"/>
      <c r="M5" s="62"/>
    </row>
    <row r="6" spans="1:13" ht="46.8" x14ac:dyDescent="0.3">
      <c r="A6" s="118"/>
      <c r="B6" s="118"/>
      <c r="C6" s="127"/>
      <c r="D6" s="56" t="s">
        <v>74</v>
      </c>
      <c r="E6" s="118"/>
      <c r="F6" s="61"/>
      <c r="G6" s="62"/>
      <c r="H6" s="61"/>
      <c r="I6" s="62"/>
      <c r="J6" s="61"/>
      <c r="K6" s="62"/>
      <c r="L6" s="61"/>
      <c r="M6" s="62"/>
    </row>
    <row r="7" spans="1:13" x14ac:dyDescent="0.3">
      <c r="A7" s="119"/>
      <c r="B7" s="119"/>
      <c r="C7" s="120" t="s">
        <v>36</v>
      </c>
      <c r="D7" s="121"/>
      <c r="E7" s="119"/>
      <c r="F7" s="63"/>
      <c r="G7" s="64">
        <f>MIN(SUM(G4:G6),25)</f>
        <v>0</v>
      </c>
      <c r="H7" s="63"/>
      <c r="I7" s="64">
        <f>MIN(SUM(I4:I6),25)</f>
        <v>0</v>
      </c>
      <c r="J7" s="63"/>
      <c r="K7" s="64">
        <f>MIN(SUM(K4:K6),25)</f>
        <v>0</v>
      </c>
      <c r="L7" s="63"/>
      <c r="M7" s="64">
        <f>MIN(SUM(M4:M6),25)</f>
        <v>0</v>
      </c>
    </row>
    <row r="8" spans="1:13" ht="111" customHeight="1" x14ac:dyDescent="0.3">
      <c r="A8" s="97" t="s">
        <v>43</v>
      </c>
      <c r="B8" s="97" t="s">
        <v>75</v>
      </c>
      <c r="C8" s="73" t="s">
        <v>79</v>
      </c>
      <c r="D8" s="56" t="s">
        <v>76</v>
      </c>
      <c r="E8" s="97">
        <v>15</v>
      </c>
      <c r="F8" s="61"/>
      <c r="G8" s="62"/>
      <c r="H8" s="61"/>
      <c r="I8" s="62"/>
      <c r="J8" s="61"/>
      <c r="K8" s="62"/>
      <c r="L8" s="61"/>
      <c r="M8" s="62"/>
    </row>
    <row r="9" spans="1:13" x14ac:dyDescent="0.3">
      <c r="A9" s="119"/>
      <c r="B9" s="119"/>
      <c r="C9" s="120" t="s">
        <v>37</v>
      </c>
      <c r="D9" s="121"/>
      <c r="E9" s="119"/>
      <c r="F9" s="61"/>
      <c r="G9" s="64">
        <f>MIN(SUM(G8:G8),10)</f>
        <v>0</v>
      </c>
      <c r="H9" s="61"/>
      <c r="I9" s="64">
        <f>MIN(SUM(I8:I8),10)</f>
        <v>0</v>
      </c>
      <c r="J9" s="61"/>
      <c r="K9" s="64">
        <f>MIN(SUM(K8:K8),10)</f>
        <v>0</v>
      </c>
      <c r="L9" s="61"/>
      <c r="M9" s="64">
        <f>MIN(SUM(M8:M8),10)</f>
        <v>0</v>
      </c>
    </row>
    <row r="10" spans="1:13" ht="93.6" x14ac:dyDescent="0.3">
      <c r="A10" s="97" t="s">
        <v>91</v>
      </c>
      <c r="B10" s="99" t="s">
        <v>77</v>
      </c>
      <c r="C10" s="72" t="s">
        <v>81</v>
      </c>
      <c r="D10" s="56" t="s">
        <v>84</v>
      </c>
      <c r="E10" s="122">
        <v>25</v>
      </c>
      <c r="F10" s="61"/>
      <c r="G10" s="64"/>
      <c r="H10" s="61"/>
      <c r="I10" s="64"/>
      <c r="J10" s="61"/>
      <c r="K10" s="64"/>
      <c r="L10" s="61"/>
      <c r="M10" s="64"/>
    </row>
    <row r="11" spans="1:13" x14ac:dyDescent="0.3">
      <c r="A11" s="98"/>
      <c r="B11" s="100"/>
      <c r="C11" s="124" t="s">
        <v>80</v>
      </c>
      <c r="D11" s="125"/>
      <c r="E11" s="123"/>
      <c r="F11" s="61"/>
      <c r="G11" s="64">
        <f>MIN(SUM(G10:G10),10)</f>
        <v>0</v>
      </c>
      <c r="H11" s="61"/>
      <c r="I11" s="64">
        <f>MIN(SUM(I10:I10),10)</f>
        <v>0</v>
      </c>
      <c r="J11" s="61"/>
      <c r="K11" s="64">
        <f>MIN(SUM(K10:K10),10)</f>
        <v>0</v>
      </c>
      <c r="L11" s="61"/>
      <c r="M11" s="64">
        <f>MIN(SUM(M10:M10),10)</f>
        <v>0</v>
      </c>
    </row>
    <row r="12" spans="1:13" ht="31.2" x14ac:dyDescent="0.3">
      <c r="A12" s="53" t="s">
        <v>38</v>
      </c>
      <c r="B12" s="53" t="s">
        <v>44</v>
      </c>
      <c r="C12" s="56" t="s">
        <v>88</v>
      </c>
      <c r="D12" s="56" t="s">
        <v>42</v>
      </c>
      <c r="E12" s="53">
        <v>35</v>
      </c>
      <c r="F12" s="61" t="s">
        <v>26</v>
      </c>
      <c r="G12" s="64">
        <f>(ראיון!C8)*$E12/100</f>
        <v>0</v>
      </c>
      <c r="H12" s="61" t="s">
        <v>26</v>
      </c>
      <c r="I12" s="64">
        <f>(ראיון!E8)*$E12/100</f>
        <v>0</v>
      </c>
      <c r="J12" s="61" t="s">
        <v>26</v>
      </c>
      <c r="K12" s="64">
        <f>(ראיון!G8)*$E12/100</f>
        <v>0</v>
      </c>
      <c r="L12" s="61" t="s">
        <v>26</v>
      </c>
      <c r="M12" s="64">
        <f>(ראיון!I8)*$E12/100</f>
        <v>0</v>
      </c>
    </row>
    <row r="13" spans="1:13" x14ac:dyDescent="0.3">
      <c r="A13" s="103" t="s">
        <v>10</v>
      </c>
      <c r="B13" s="104"/>
      <c r="C13" s="104"/>
      <c r="D13" s="105"/>
      <c r="E13" s="54">
        <f>SUM(E4:E12)</f>
        <v>100</v>
      </c>
      <c r="F13" s="101" t="e">
        <f>G7+G9+#REF!+#REF!+G12</f>
        <v>#REF!</v>
      </c>
      <c r="G13" s="102"/>
      <c r="H13" s="101" t="e">
        <f>I7+I9+#REF!+#REF!+I12</f>
        <v>#REF!</v>
      </c>
      <c r="I13" s="102"/>
      <c r="J13" s="101" t="e">
        <f>K7+K9+#REF!+#REF!+K12</f>
        <v>#REF!</v>
      </c>
      <c r="K13" s="102"/>
      <c r="L13" s="101" t="e">
        <f>M7+M9+#REF!+#REF!+M12</f>
        <v>#REF!</v>
      </c>
      <c r="M13" s="102"/>
    </row>
    <row r="14" spans="1:13" ht="16.2" thickBot="1" x14ac:dyDescent="0.35">
      <c r="A14" s="112" t="s">
        <v>9</v>
      </c>
      <c r="B14" s="113"/>
      <c r="C14" s="113"/>
      <c r="D14" s="114"/>
      <c r="E14" s="55">
        <v>70</v>
      </c>
      <c r="F14" s="106" t="e">
        <f>IF(F$13&gt;=$E$14,"V","X")</f>
        <v>#REF!</v>
      </c>
      <c r="G14" s="107"/>
      <c r="H14" s="106" t="e">
        <f>IF(H$13&gt;=$E$14,"V","X")</f>
        <v>#REF!</v>
      </c>
      <c r="I14" s="107"/>
      <c r="J14" s="106" t="e">
        <f>IF(J$13&gt;=$E$14,"V","X")</f>
        <v>#REF!</v>
      </c>
      <c r="K14" s="107"/>
      <c r="L14" s="106" t="e">
        <f>IF(L$13&gt;=$E$14,"V","X")</f>
        <v>#REF!</v>
      </c>
      <c r="M14" s="107"/>
    </row>
    <row r="18" spans="5:5" x14ac:dyDescent="0.3">
      <c r="E18" s="51"/>
    </row>
    <row r="34" spans="1:1" x14ac:dyDescent="0.3">
      <c r="A34" s="47" t="s">
        <v>15</v>
      </c>
    </row>
    <row r="35" spans="1:1" x14ac:dyDescent="0.3">
      <c r="A35" s="47" t="s">
        <v>16</v>
      </c>
    </row>
  </sheetData>
  <mergeCells count="36">
    <mergeCell ref="A4:A7"/>
    <mergeCell ref="B4:B7"/>
    <mergeCell ref="E4:E7"/>
    <mergeCell ref="C7:D7"/>
    <mergeCell ref="A8:A9"/>
    <mergeCell ref="B8:B9"/>
    <mergeCell ref="E8:E9"/>
    <mergeCell ref="C9:D9"/>
    <mergeCell ref="C4:C6"/>
    <mergeCell ref="A1:A3"/>
    <mergeCell ref="E1:E3"/>
    <mergeCell ref="B1:B3"/>
    <mergeCell ref="D1:D3"/>
    <mergeCell ref="C1:C3"/>
    <mergeCell ref="L1:M1"/>
    <mergeCell ref="L2:M2"/>
    <mergeCell ref="F14:G14"/>
    <mergeCell ref="H14:I14"/>
    <mergeCell ref="F13:G13"/>
    <mergeCell ref="H13:I13"/>
    <mergeCell ref="J1:K1"/>
    <mergeCell ref="H2:I2"/>
    <mergeCell ref="J2:K2"/>
    <mergeCell ref="F1:G1"/>
    <mergeCell ref="H1:I1"/>
    <mergeCell ref="J13:K13"/>
    <mergeCell ref="J14:K14"/>
    <mergeCell ref="F2:G2"/>
    <mergeCell ref="A10:A11"/>
    <mergeCell ref="B10:B11"/>
    <mergeCell ref="L13:M13"/>
    <mergeCell ref="A13:D13"/>
    <mergeCell ref="L14:M14"/>
    <mergeCell ref="A14:D14"/>
    <mergeCell ref="E10:E11"/>
    <mergeCell ref="C11:D11"/>
  </mergeCells>
  <conditionalFormatting sqref="L14:M14">
    <cfRule type="expression" dxfId="7" priority="11">
      <formula>L14="X"</formula>
    </cfRule>
    <cfRule type="expression" dxfId="6" priority="12">
      <formula>L14="V"</formula>
    </cfRule>
  </conditionalFormatting>
  <conditionalFormatting sqref="J14:K14">
    <cfRule type="expression" dxfId="5" priority="5">
      <formula>J14="X"</formula>
    </cfRule>
    <cfRule type="expression" dxfId="4" priority="6">
      <formula>J14="V"</formula>
    </cfRule>
  </conditionalFormatting>
  <conditionalFormatting sqref="H14:I14">
    <cfRule type="expression" dxfId="3" priority="3">
      <formula>H14="X"</formula>
    </cfRule>
    <cfRule type="expression" dxfId="2" priority="4">
      <formula>H14="V"</formula>
    </cfRule>
  </conditionalFormatting>
  <conditionalFormatting sqref="F14:G14">
    <cfRule type="expression" dxfId="1" priority="1">
      <formula>F14="X"</formula>
    </cfRule>
    <cfRule type="expression" dxfId="0" priority="2">
      <formula>F14="V"</formula>
    </cfRule>
  </conditionalFormatting>
  <dataValidations count="2">
    <dataValidation type="whole" allowBlank="1" showInputMessage="1" showErrorMessage="1" sqref="F8:F11 J8:J11 H8:H11 L8:L11">
      <formula1>0</formula1>
      <formula2>5</formula2>
    </dataValidation>
    <dataValidation operator="notBetween" allowBlank="1" showInputMessage="1" showErrorMessage="1" sqref="F4:F7 H4:H7 J4:J7 L4:L7"/>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
  <sheetViews>
    <sheetView rightToLeft="1" zoomScale="94" zoomScaleNormal="94" workbookViewId="0">
      <selection activeCell="A15" sqref="A15"/>
    </sheetView>
  </sheetViews>
  <sheetFormatPr defaultRowHeight="13.8" x14ac:dyDescent="0.25"/>
  <cols>
    <col min="1" max="1" width="69.296875" customWidth="1"/>
    <col min="2" max="2" width="10.59765625" customWidth="1"/>
    <col min="3" max="3" width="6.8984375" customWidth="1"/>
    <col min="4" max="4" width="7.8984375" bestFit="1" customWidth="1"/>
    <col min="5" max="5" width="5.69921875" bestFit="1" customWidth="1"/>
    <col min="6" max="6" width="7.8984375" bestFit="1" customWidth="1"/>
    <col min="7" max="7" width="5.69921875" bestFit="1" customWidth="1"/>
    <col min="8" max="8" width="7.8984375" bestFit="1" customWidth="1"/>
    <col min="9" max="9" width="5.69921875" bestFit="1" customWidth="1"/>
    <col min="10" max="10" width="7.8984375" bestFit="1" customWidth="1"/>
  </cols>
  <sheetData>
    <row r="1" spans="1:10" ht="16.2" thickBot="1" x14ac:dyDescent="0.3">
      <c r="A1" s="128" t="s">
        <v>38</v>
      </c>
      <c r="B1" s="138" t="s">
        <v>25</v>
      </c>
      <c r="C1" s="130">
        <f>'תנאי סף'!D1:D2</f>
        <v>1</v>
      </c>
      <c r="D1" s="131"/>
      <c r="E1" s="130">
        <f>'תנאי סף'!E1:E2</f>
        <v>2</v>
      </c>
      <c r="F1" s="131"/>
      <c r="G1" s="130">
        <f>'תנאי סף'!F1:F2</f>
        <v>3</v>
      </c>
      <c r="H1" s="131"/>
      <c r="I1" s="130">
        <f>'תנאי סף'!G1:G2</f>
        <v>4</v>
      </c>
      <c r="J1" s="131"/>
    </row>
    <row r="2" spans="1:10" ht="13.8" customHeight="1" x14ac:dyDescent="0.25">
      <c r="A2" s="128"/>
      <c r="B2" s="138"/>
      <c r="C2" s="132">
        <f>'תנאי סף'!D3</f>
        <v>0</v>
      </c>
      <c r="D2" s="133"/>
      <c r="E2" s="132">
        <f>'תנאי סף'!E3</f>
        <v>0</v>
      </c>
      <c r="F2" s="133"/>
      <c r="G2" s="132">
        <f>'תנאי סף'!F3</f>
        <v>0</v>
      </c>
      <c r="H2" s="133"/>
      <c r="I2" s="132">
        <f>'תנאי סף'!G3</f>
        <v>0</v>
      </c>
      <c r="J2" s="133"/>
    </row>
    <row r="3" spans="1:10" ht="13.8" customHeight="1" x14ac:dyDescent="0.25">
      <c r="A3" s="129"/>
      <c r="B3" s="139"/>
      <c r="C3" s="134"/>
      <c r="D3" s="135"/>
      <c r="E3" s="134"/>
      <c r="F3" s="135"/>
      <c r="G3" s="134"/>
      <c r="H3" s="135"/>
      <c r="I3" s="134"/>
      <c r="J3" s="135"/>
    </row>
    <row r="4" spans="1:10" ht="16.2" thickBot="1" x14ac:dyDescent="0.3">
      <c r="A4" s="46" t="s">
        <v>24</v>
      </c>
      <c r="B4" s="58" t="s">
        <v>8</v>
      </c>
      <c r="C4" s="17" t="s">
        <v>19</v>
      </c>
      <c r="D4" s="16" t="s">
        <v>17</v>
      </c>
      <c r="E4" s="15" t="s">
        <v>19</v>
      </c>
      <c r="F4" s="16" t="s">
        <v>17</v>
      </c>
      <c r="G4" s="15" t="s">
        <v>19</v>
      </c>
      <c r="H4" s="16" t="s">
        <v>17</v>
      </c>
      <c r="I4" s="17" t="s">
        <v>19</v>
      </c>
      <c r="J4" s="16" t="s">
        <v>17</v>
      </c>
    </row>
    <row r="5" spans="1:10" ht="90" customHeight="1" x14ac:dyDescent="0.25">
      <c r="A5" s="52" t="s">
        <v>89</v>
      </c>
      <c r="B5" s="57">
        <v>0.5</v>
      </c>
      <c r="C5" s="44"/>
      <c r="D5" s="18"/>
      <c r="E5" s="44"/>
      <c r="F5" s="18"/>
      <c r="G5" s="44"/>
      <c r="H5" s="18"/>
      <c r="I5" s="44"/>
      <c r="J5" s="18"/>
    </row>
    <row r="6" spans="1:10" ht="54" customHeight="1" x14ac:dyDescent="0.25">
      <c r="A6" s="52" t="s">
        <v>87</v>
      </c>
      <c r="B6" s="57">
        <v>0.2</v>
      </c>
      <c r="C6" s="45"/>
      <c r="D6" s="19"/>
      <c r="E6" s="45"/>
      <c r="F6" s="19"/>
      <c r="G6" s="45"/>
      <c r="H6" s="19"/>
      <c r="I6" s="45"/>
      <c r="J6" s="19"/>
    </row>
    <row r="7" spans="1:10" ht="59.4" customHeight="1" x14ac:dyDescent="0.25">
      <c r="A7" s="52" t="s">
        <v>85</v>
      </c>
      <c r="B7" s="57">
        <v>0.15</v>
      </c>
      <c r="C7" s="45"/>
      <c r="D7" s="19"/>
      <c r="E7" s="45"/>
      <c r="F7" s="19"/>
      <c r="G7" s="45"/>
      <c r="H7" s="19"/>
      <c r="I7" s="45"/>
      <c r="J7" s="19"/>
    </row>
    <row r="8" spans="1:10" ht="48.6" customHeight="1" x14ac:dyDescent="0.25">
      <c r="A8" s="52" t="s">
        <v>86</v>
      </c>
      <c r="B8" s="57">
        <v>0.15</v>
      </c>
      <c r="C8" s="45"/>
      <c r="D8" s="45"/>
      <c r="E8" s="45"/>
      <c r="F8" s="45"/>
      <c r="G8" s="45"/>
      <c r="H8" s="45"/>
      <c r="I8" s="45"/>
      <c r="J8" s="19"/>
    </row>
    <row r="9" spans="1:10" ht="16.2" thickBot="1" x14ac:dyDescent="0.3">
      <c r="A9" s="50" t="s">
        <v>39</v>
      </c>
      <c r="B9" s="57">
        <f>SUM(B5:B8)</f>
        <v>1</v>
      </c>
      <c r="C9" s="136">
        <f>(SUMPRODUCT(C5:C8,$B5:$B8))*10</f>
        <v>0</v>
      </c>
      <c r="D9" s="137"/>
      <c r="E9" s="136">
        <f>(SUMPRODUCT(E5:E8,$B5:$B8))*10</f>
        <v>0</v>
      </c>
      <c r="F9" s="137"/>
      <c r="G9" s="136">
        <f>(SUMPRODUCT(G5:G8,$B5:$B8))*10</f>
        <v>0</v>
      </c>
      <c r="H9" s="137"/>
      <c r="I9" s="136">
        <f>(SUMPRODUCT(I5:I8,$B5:$B8))*10</f>
        <v>0</v>
      </c>
      <c r="J9" s="137"/>
    </row>
  </sheetData>
  <mergeCells count="14">
    <mergeCell ref="C9:D9"/>
    <mergeCell ref="E9:F9"/>
    <mergeCell ref="G9:H9"/>
    <mergeCell ref="I9:J9"/>
    <mergeCell ref="B1:B3"/>
    <mergeCell ref="A1:A3"/>
    <mergeCell ref="C1:D1"/>
    <mergeCell ref="E1:F1"/>
    <mergeCell ref="G1:H1"/>
    <mergeCell ref="I1:J1"/>
    <mergeCell ref="C2:D3"/>
    <mergeCell ref="E2:F3"/>
    <mergeCell ref="G2:H3"/>
    <mergeCell ref="I2:J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8</vt:i4>
      </vt:variant>
    </vt:vector>
  </HeadingPairs>
  <TitlesOfParts>
    <vt:vector size="11" baseType="lpstr">
      <vt:lpstr>תנאי סף</vt:lpstr>
      <vt:lpstr>איכות</vt:lpstr>
      <vt:lpstr>ראיון</vt:lpstr>
      <vt:lpstr>'תנאי סף'!_Ref299615356</vt:lpstr>
      <vt:lpstr>'תנאי סף'!_Ref381020389</vt:lpstr>
      <vt:lpstr>'תנאי סף'!_Ref395437155</vt:lpstr>
      <vt:lpstr>'תנאי סף'!_Ref404259197</vt:lpstr>
      <vt:lpstr>'תנאי סף'!_Ref476044578</vt:lpstr>
      <vt:lpstr>'תנאי סף'!_Ref484943746</vt:lpstr>
      <vt:lpstr>'תנאי סף'!_Ref535161705</vt:lpstr>
      <vt:lpstr>'תנאי סף'!WPrint_Area_W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2014-12-29T12:32:12Z</dcterms:created>
  <dcterms:modified xsi:type="dcterms:W3CDTF">2019-09-08T12:28:32Z</dcterms:modified>
</cp:coreProperties>
</file>